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0FEBB991-8FB5-4C8E-8089-5E5C7364EF29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</sheets>
  <definedNames>
    <definedName name="_xlnm.Print_Area" localSheetId="0">'Plantilla Presupuesto'!$A$2:$I$106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2" l="1"/>
  <c r="I39" i="2"/>
  <c r="I37" i="2"/>
  <c r="I32" i="2"/>
  <c r="I31" i="2"/>
  <c r="I30" i="2"/>
  <c r="I29" i="2"/>
  <c r="I28" i="2"/>
  <c r="I27" i="2"/>
  <c r="I21" i="2"/>
  <c r="I20" i="2"/>
  <c r="I19" i="2"/>
  <c r="I16" i="2"/>
  <c r="I15" i="2"/>
  <c r="I13" i="2"/>
  <c r="I68" i="2"/>
  <c r="I67" i="2"/>
  <c r="I35" i="2"/>
  <c r="I33" i="2"/>
  <c r="I14" i="2"/>
  <c r="H78" i="2"/>
  <c r="I78" i="2" s="1"/>
  <c r="H20" i="2"/>
  <c r="H66" i="2"/>
  <c r="H30" i="2"/>
  <c r="H14" i="2"/>
  <c r="I57" i="2"/>
  <c r="G67" i="2"/>
  <c r="G66" i="2" s="1"/>
  <c r="I56" i="2"/>
  <c r="G31" i="2"/>
  <c r="G30" i="2" s="1"/>
  <c r="G21" i="2"/>
  <c r="G28" i="2"/>
  <c r="G20" i="2" s="1"/>
  <c r="G19" i="2"/>
  <c r="G15" i="2"/>
  <c r="H90" i="2" l="1"/>
  <c r="I90" i="2" s="1"/>
  <c r="H13" i="2"/>
  <c r="G14" i="2"/>
  <c r="G13" i="2" s="1"/>
  <c r="G78" i="2" s="1"/>
  <c r="G90" i="2" s="1"/>
  <c r="F67" i="2"/>
  <c r="I34" i="2"/>
  <c r="F56" i="2"/>
  <c r="F39" i="2"/>
  <c r="F37" i="2"/>
  <c r="F31" i="2"/>
  <c r="F28" i="2"/>
  <c r="F21" i="2"/>
  <c r="F19" i="2"/>
  <c r="F15" i="2"/>
  <c r="E29" i="2"/>
  <c r="E21" i="2"/>
  <c r="E66" i="2"/>
  <c r="F66" i="2" l="1"/>
  <c r="F20" i="2"/>
  <c r="F14" i="2"/>
  <c r="F30" i="2"/>
  <c r="D30" i="2"/>
  <c r="E37" i="2"/>
  <c r="E30" i="2" s="1"/>
  <c r="E28" i="2"/>
  <c r="E27" i="2"/>
  <c r="E19" i="2"/>
  <c r="E15" i="2"/>
  <c r="F13" i="2" l="1"/>
  <c r="F78" i="2" s="1"/>
  <c r="F90" i="2" s="1"/>
  <c r="E20" i="2"/>
  <c r="E14" i="2"/>
  <c r="D66" i="2"/>
  <c r="D21" i="2"/>
  <c r="D28" i="2"/>
  <c r="D19" i="2"/>
  <c r="D15" i="2"/>
  <c r="E13" i="2" l="1"/>
  <c r="E78" i="2" s="1"/>
  <c r="E90" i="2" s="1"/>
  <c r="D14" i="2"/>
  <c r="D20" i="2"/>
  <c r="C39" i="2"/>
  <c r="C57" i="2"/>
  <c r="C68" i="2"/>
  <c r="C28" i="2"/>
  <c r="C27" i="2"/>
  <c r="C15" i="2"/>
  <c r="C25" i="2"/>
  <c r="D13" i="2" l="1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D78" i="2" l="1"/>
  <c r="B20" i="2"/>
  <c r="B66" i="2"/>
  <c r="C56" i="2"/>
  <c r="C30" i="2"/>
  <c r="C20" i="2"/>
  <c r="C14" i="2"/>
  <c r="B30" i="2"/>
  <c r="D90" i="2" l="1"/>
  <c r="C13" i="2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<sst xmlns="http://schemas.openxmlformats.org/spreadsheetml/2006/main" count="102" uniqueCount="102">
  <si>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</si>
  <si>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</si>
  <si>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</si>
  <si>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</si>
  <si>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</si>
  <si>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</si>
  <si>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</si>
  <si>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</si>
  <si>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</si>
  <si>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</si>
  <si>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</si>
  <si>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</si>
  <si>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</si>
  <si>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</si>
  <si>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</si>
  <si>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</si>
  <si>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</si>
  <si>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</si>
  <si>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</si>
  <si>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</si>
  <si>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</si>
  <si>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</si>
  <si>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</si>
  <si>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</si>
  <si>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</si>
  <si>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</si>
  <si>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</si>
  <si>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</si>
  <si>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</si>
  <si>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</si>
  <si>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</si>
  <si>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</si>
  <si>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</si>
  <si>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</si>
  <si>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</si>
  <si>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</si>
  <si>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</si>
  <si>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</si>
  <si>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</si>
  <si>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</si>
  <si>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</si>
  <si>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</si>
  <si>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</si>
  <si>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</si>
  <si>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</si>
  <si>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</si>
  <si>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</si>
  <si>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</si>
  <si>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</si>
  <si>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</si>
  <si>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</si>
  <si>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</si>
  <si>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</si>
  <si>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</si>
  <si>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</si>
  <si>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</si>
  <si>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</si>
  <si>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</si>
  <si>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</si>
  <si>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</si>
  <si>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</si>
  <si>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</si>
  <si>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</si>
  <si>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</si>
  <si>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</si>
  <si>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</si>
  <si>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</si>
  <si>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</si>
  <si>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</si>
  <si>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</si>
  <si>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</si>
  <si>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</si>
  <si>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</si>
  <si>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</si>
  <si>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</si>
  <si>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</si>
  <si>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</si>
  <si>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</si>
  <si>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</si>
  <si>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</si>
  <si>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</si>
  <si>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</si>
  <si>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</si>
  <si>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</si>
  <si>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</si>
  <si>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</si>
  <si>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</si>
  <si>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</si>
  <si>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</si>
  <si>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</si>
  <si>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</si>
  <si>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</si>
  <si>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</si>
  <si>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</si>
  <si>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</si>
  <si>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ENERO </t>
  </si>
  <si>
    <t>TOTAL</t>
  </si>
  <si>
    <t>FEBRERO</t>
  </si>
  <si>
    <t>MARZO</t>
  </si>
  <si>
    <t>ABRIL</t>
  </si>
  <si>
    <t>.</t>
  </si>
  <si>
    <t xml:space="preserve">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</si>
</sst>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  <font>
      <sz val="11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2" fillId="0" borderId="0" xfId="1" applyFont="1"/>
    <xf numFmtId="0" fontId="6" fillId="0" borderId="0" xfId="0" applyFont="1" applyAlignment="1">
      <alignment horizontal="left" vertical="center" wrapText="1"/>
    </xf>
    <xf numFmtId="43" fontId="6" fillId="0" borderId="8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3" xfId="1" applyFont="1" applyBorder="1"/>
    <xf numFmtId="43" fontId="2" fillId="0" borderId="6" xfId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3" borderId="2" xfId="0" applyFont="1" applyFill="1" applyBorder="1" applyAlignment="1">
      <alignment horizontal="left" vertical="center" wrapText="1"/>
    </xf>
    <xf numFmtId="43" fontId="6" fillId="0" borderId="10" xfId="1" applyFont="1" applyBorder="1" applyAlignment="1">
      <alignment vertical="center" wrapText="1"/>
    </xf>
    <xf numFmtId="0" fontId="6" fillId="0" borderId="0" xfId="0" applyFont="1"/>
    <xf numFmtId="43" fontId="2" fillId="0" borderId="0" xfId="0" applyNumberFormat="1" applyFont="1"/>
    <xf numFmtId="43" fontId="6" fillId="0" borderId="12" xfId="1" applyFont="1" applyBorder="1" applyAlignment="1">
      <alignment horizontal="left" vertical="center" wrapText="1"/>
    </xf>
    <xf numFmtId="43" fontId="6" fillId="0" borderId="13" xfId="1" applyFont="1" applyBorder="1" applyAlignment="1">
      <alignment vertical="center" wrapText="1"/>
    </xf>
    <xf numFmtId="43" fontId="2" fillId="0" borderId="14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43" fontId="2" fillId="4" borderId="14" xfId="0" applyNumberFormat="1" applyFont="1" applyFill="1" applyBorder="1" applyAlignment="1">
      <alignment vertical="center" wrapText="1"/>
    </xf>
    <xf numFmtId="43" fontId="2" fillId="0" borderId="14" xfId="1" applyFont="1" applyBorder="1"/>
    <xf numFmtId="0" fontId="2" fillId="0" borderId="14" xfId="0" applyFont="1" applyBorder="1"/>
    <xf numFmtId="43" fontId="2" fillId="0" borderId="17" xfId="1" applyFont="1" applyBorder="1"/>
    <xf numFmtId="43" fontId="6" fillId="0" borderId="17" xfId="1" applyFont="1" applyBorder="1"/>
    <xf numFmtId="43" fontId="2" fillId="0" borderId="14" xfId="0" applyNumberFormat="1" applyFont="1" applyBorder="1"/>
    <xf numFmtId="0" fontId="2" fillId="0" borderId="11" xfId="0" applyFont="1" applyBorder="1"/>
    <xf numFmtId="43" fontId="6" fillId="0" borderId="18" xfId="1" applyFont="1" applyBorder="1" applyAlignment="1">
      <alignment vertical="center" wrapText="1"/>
    </xf>
    <xf numFmtId="43" fontId="2" fillId="0" borderId="4" xfId="1" applyFont="1" applyBorder="1"/>
    <xf numFmtId="43" fontId="2" fillId="0" borderId="9" xfId="1" applyFont="1" applyBorder="1"/>
    <xf numFmtId="43" fontId="2" fillId="0" borderId="19" xfId="1" applyFont="1" applyBorder="1"/>
    <xf numFmtId="43" fontId="6" fillId="0" borderId="9" xfId="1" applyFont="1" applyBorder="1"/>
    <xf numFmtId="43" fontId="6" fillId="0" borderId="19" xfId="1" applyFont="1" applyBorder="1"/>
    <xf numFmtId="43" fontId="2" fillId="0" borderId="5" xfId="1" applyFont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3" fontId="6" fillId="0" borderId="20" xfId="1" applyFont="1" applyBorder="1"/>
    <xf numFmtId="43" fontId="5" fillId="0" borderId="0" xfId="1" applyFont="1"/>
    <xf numFmtId="43" fontId="2" fillId="0" borderId="0" xfId="1" applyFont="1" applyBorder="1"/>
    <xf numFmtId="0" fontId="2" fillId="0" borderId="0" xfId="0" applyFont="1" applyAlignment="1">
      <alignment horizontal="center"/>
    </xf>
    <xf numFmtId="43" fontId="6" fillId="0" borderId="0" xfId="0" applyNumberFormat="1" applyFont="1"/>
    <xf numFmtId="43" fontId="2" fillId="4" borderId="0" xfId="1" applyFont="1" applyFill="1"/>
    <xf numFmtId="0" fontId="2" fillId="4" borderId="0" xfId="0" applyFont="1" applyFill="1"/>
    <xf numFmtId="43" fontId="2" fillId="4" borderId="3" xfId="1" applyFont="1" applyFill="1" applyBorder="1"/>
    <xf numFmtId="43" fontId="6" fillId="0" borderId="0" xfId="1" applyFont="1" applyBorder="1"/>
    <xf numFmtId="0" fontId="6" fillId="4" borderId="0" xfId="0" applyFont="1" applyFill="1" applyAlignment="1">
      <alignment horizontal="center"/>
    </xf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43" fontId="6" fillId="4" borderId="0" xfId="1" applyFont="1" applyFill="1" applyBorder="1"/>
    <xf numFmtId="43" fontId="2" fillId="4" borderId="0" xfId="0" applyNumberFormat="1" applyFont="1" applyFill="1"/>
    <xf numFmtId="43" fontId="2" fillId="0" borderId="6" xfId="1" applyFont="1" applyBorder="1"/>
    <xf numFmtId="43" fontId="2" fillId="0" borderId="21" xfId="1" applyFont="1" applyBorder="1"/>
    <xf numFmtId="43" fontId="2" fillId="0" borderId="7" xfId="1" applyFont="1" applyBorder="1"/>
    <xf numFmtId="43" fontId="2" fillId="4" borderId="3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0" fontId="2" fillId="0" borderId="3" xfId="0" applyFont="1" applyBorder="1"/>
    <xf numFmtId="43" fontId="5" fillId="0" borderId="0" xfId="0" applyNumberFormat="1" applyFont="1"/>
    <xf numFmtId="43" fontId="6" fillId="4" borderId="0" xfId="1" applyFont="1" applyFill="1" applyBorder="1" applyAlignment="1">
      <alignment horizontal="right"/>
    </xf>
    <xf numFmtId="43" fontId="4" fillId="0" borderId="0" xfId="0" applyNumberFormat="1" applyFont="1"/>
    <xf numFmtId="43" fontId="6" fillId="4" borderId="0" xfId="0" applyNumberFormat="1" applyFont="1" applyFill="1" applyAlignment="1">
      <alignment horizontal="center"/>
    </xf>
    <xf numFmtId="43" fontId="6" fillId="4" borderId="0" xfId="0" applyNumberFormat="1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43" fontId="6" fillId="4" borderId="0" xfId="1" applyFont="1" applyFill="1" applyBorder="1" applyAlignment="1">
      <alignment horizontal="center"/>
    </xf>
    <xf numFmtId="43" fontId="7" fillId="4" borderId="0" xfId="1" applyFont="1" applyFill="1" applyBorder="1"/>
    <xf numFmtId="43" fontId="2" fillId="4" borderId="0" xfId="1" applyFont="1" applyFill="1" applyBorder="1" applyAlignment="1">
      <alignment vertical="center"/>
    </xf>
    <xf numFmtId="43" fontId="6" fillId="4" borderId="0" xfId="1" applyFont="1" applyFill="1" applyBorder="1" applyAlignment="1">
      <alignment vertical="center"/>
    </xf>
    <xf numFmtId="0" fontId="6" fillId="4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showGridLines="0" tabSelected="1" topLeftCell="I32" zoomScaleNormal="100" workbookViewId="0">
      <selection activeCell="M23" sqref="M23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5" width="20.6640625" style="1" customWidth="1"/>
    <col min="6" max="8" width="21.5546875" style="1" customWidth="1"/>
    <col min="9" max="9" width="22.5546875" style="1" customWidth="1"/>
    <col min="10" max="10" width="20.88671875" style="1" customWidth="1"/>
    <col min="11" max="11" width="19.5546875" style="1" customWidth="1"/>
    <col min="12" max="12" width="19.88671875" style="1" customWidth="1"/>
    <col min="13" max="13" width="18.77734375" style="1" customWidth="1"/>
    <col min="14" max="14" width="18.44140625" style="1" customWidth="1"/>
    <col min="15" max="15" width="20.88671875" style="1" customWidth="1"/>
    <col min="16" max="16" width="22.44140625" style="1" customWidth="1"/>
    <col min="17" max="23" width="18.77734375" style="1" customWidth="1"/>
    <col min="24" max="26" width="19.5546875" style="1" customWidth="1"/>
    <col min="27" max="27" width="12.77734375" style="1" bestFit="1" customWidth="1"/>
    <col min="28" max="28" width="18.33203125" style="1" bestFit="1" customWidth="1"/>
    <col min="29" max="29" width="18.33203125" style="1" customWidth="1"/>
    <col min="30" max="16384" width="9.109375" style="1"/>
  </cols>
  <sheetData>
    <row r="1" spans="1:30" ht="10.199999999999999" hidden="1" customHeight="1" x14ac:dyDescent="0.2"/>
    <row r="2" spans="1:30" hidden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t="33.6" customHeight="1" x14ac:dyDescent="0.2">
      <c r="A7" s="1" t="e" vm="1">
        <v>#VALUE!</v>
      </c>
      <c r="B7" s="2"/>
      <c r="C7" s="2"/>
    </row>
    <row r="8" spans="1:30" s="3" customFormat="1" ht="12.6" customHeight="1" x14ac:dyDescent="0.25">
      <c r="A8" s="84" t="s">
        <v>85</v>
      </c>
      <c r="B8" s="84"/>
      <c r="C8" s="84"/>
      <c r="K8" s="72"/>
      <c r="L8" s="74"/>
      <c r="N8" s="48"/>
    </row>
    <row r="9" spans="1:30" s="3" customFormat="1" ht="13.2" customHeight="1" x14ac:dyDescent="0.25">
      <c r="A9" s="84" t="s">
        <v>86</v>
      </c>
      <c r="B9" s="84"/>
      <c r="C9" s="84"/>
      <c r="K9" s="48"/>
      <c r="N9" s="72"/>
      <c r="AB9" s="48"/>
    </row>
    <row r="10" spans="1:30" s="3" customFormat="1" ht="18" customHeight="1" x14ac:dyDescent="0.25">
      <c r="A10" s="84" t="s">
        <v>88</v>
      </c>
      <c r="B10" s="84"/>
      <c r="C10" s="84"/>
      <c r="K10" s="72"/>
      <c r="L10" s="48"/>
      <c r="AB10" s="48"/>
    </row>
    <row r="11" spans="1:30" s="3" customFormat="1" ht="19.95" customHeight="1" thickBot="1" x14ac:dyDescent="0.3">
      <c r="A11" s="85" t="s">
        <v>36</v>
      </c>
      <c r="B11" s="85"/>
      <c r="C11" s="85"/>
    </row>
    <row r="12" spans="1:30" ht="14.4" customHeight="1" thickBot="1" x14ac:dyDescent="0.25">
      <c r="A12" s="4" t="s">
        <v>0</v>
      </c>
      <c r="B12" s="45" t="s">
        <v>37</v>
      </c>
      <c r="C12" s="46" t="s">
        <v>38</v>
      </c>
      <c r="D12" s="66" t="s">
        <v>95</v>
      </c>
      <c r="E12" s="67" t="s">
        <v>97</v>
      </c>
      <c r="F12" s="69" t="s">
        <v>98</v>
      </c>
      <c r="G12" s="69" t="s">
        <v>99</v>
      </c>
      <c r="H12" s="69" t="s">
        <v>101</v>
      </c>
      <c r="I12" s="68" t="s">
        <v>96</v>
      </c>
      <c r="J12" s="56"/>
      <c r="L12" s="79"/>
      <c r="M12" s="56"/>
      <c r="N12" s="56"/>
      <c r="O12" s="56"/>
      <c r="P12" s="83"/>
      <c r="Q12" s="51"/>
      <c r="T12" s="23"/>
      <c r="U12" s="23"/>
      <c r="V12" s="23"/>
      <c r="W12" s="23"/>
    </row>
    <row r="13" spans="1:30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3">
        <f>D14+D20+D30+D66</f>
        <v>127297044.56999999</v>
      </c>
      <c r="E13" s="43">
        <f>E14+E20+E30+E66</f>
        <v>57822372.550000004</v>
      </c>
      <c r="F13" s="43">
        <f>F14+F20+F30+F56+F66</f>
        <v>1244256897.8700001</v>
      </c>
      <c r="G13" s="43">
        <f>G14+G30+G66+G20</f>
        <v>32713133.039999999</v>
      </c>
      <c r="H13" s="43">
        <f>H14+H20+H30+H66</f>
        <v>94876920.209999993</v>
      </c>
      <c r="I13" s="43">
        <f>D13+E13+F13+G13+H13</f>
        <v>1556966368.2400002</v>
      </c>
      <c r="J13" s="55"/>
      <c r="K13" s="53"/>
      <c r="L13" s="57"/>
      <c r="M13" s="57"/>
      <c r="N13" s="57"/>
      <c r="O13" s="57"/>
      <c r="P13" s="57"/>
      <c r="Q13" s="60"/>
      <c r="R13" s="57"/>
      <c r="S13" s="57"/>
      <c r="T13" s="57"/>
      <c r="U13" s="57"/>
      <c r="V13" s="57"/>
      <c r="W13" s="57"/>
    </row>
    <row r="14" spans="1:30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2">
        <f>D15+D16+D19</f>
        <v>12102876.75</v>
      </c>
      <c r="E14" s="42">
        <f>E15+E16+E19</f>
        <v>11473123.710000001</v>
      </c>
      <c r="F14" s="42">
        <f>F19+F16+F15</f>
        <v>12637899.359999999</v>
      </c>
      <c r="G14" s="42">
        <f>G19+G16+G15</f>
        <v>11034899</v>
      </c>
      <c r="H14" s="42">
        <f>H19+H16+H15</f>
        <v>12046019.889999999</v>
      </c>
      <c r="I14" s="42">
        <f>D14+E14+F14+G14+H14</f>
        <v>59294818.710000001</v>
      </c>
      <c r="J14" s="55"/>
      <c r="K14" s="53"/>
      <c r="L14" s="58"/>
      <c r="M14" s="58"/>
      <c r="N14" s="78"/>
      <c r="O14" s="58"/>
      <c r="P14" s="58"/>
      <c r="Q14" s="58"/>
      <c r="R14" s="58"/>
      <c r="S14" s="58"/>
      <c r="T14" s="58"/>
      <c r="U14" s="58"/>
      <c r="V14" s="58"/>
      <c r="W14" s="58"/>
      <c r="X14" s="50"/>
      <c r="Y14" s="50"/>
    </row>
    <row r="15" spans="1:30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5574195+ 260000+3939103</f>
        <v>9773298</v>
      </c>
      <c r="F15" s="15">
        <f>5471195+260000+4044703+50000+1116658.98</f>
        <v>10942556.98</v>
      </c>
      <c r="G15" s="15">
        <f>5166045+260000+3949703</f>
        <v>9375748</v>
      </c>
      <c r="H15" s="15">
        <v>10401473.189999999</v>
      </c>
      <c r="I15" s="15">
        <f>D15+E15+F15+G15+H15</f>
        <v>50812127.170000002</v>
      </c>
      <c r="J15" s="49"/>
      <c r="K15" s="53"/>
      <c r="L15" s="61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7"/>
      <c r="Y15" s="7"/>
    </row>
    <row r="16" spans="1:30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4">
        <v>260000</v>
      </c>
      <c r="E16" s="54">
        <v>260000</v>
      </c>
      <c r="F16" s="54">
        <v>260000</v>
      </c>
      <c r="G16" s="54">
        <v>260000</v>
      </c>
      <c r="H16" s="54">
        <v>260000</v>
      </c>
      <c r="I16" s="15">
        <f>D16+E16+F16+G16+H16</f>
        <v>1300000</v>
      </c>
      <c r="J16" s="49"/>
      <c r="K16" s="53"/>
      <c r="L16" s="53"/>
      <c r="M16" s="57"/>
      <c r="N16" s="57"/>
      <c r="O16" s="57"/>
      <c r="P16" s="57"/>
      <c r="Q16" s="57"/>
      <c r="R16" s="57"/>
      <c r="S16" s="57"/>
      <c r="T16" s="57"/>
      <c r="U16" s="52"/>
      <c r="V16" s="52"/>
      <c r="W16" s="52"/>
      <c r="AC16" s="49"/>
      <c r="AD16" s="49"/>
    </row>
    <row r="17" spans="1:30" x14ac:dyDescent="0.2">
      <c r="A17" s="10" t="s">
        <v>39</v>
      </c>
      <c r="B17" s="11">
        <v>0</v>
      </c>
      <c r="C17" s="27">
        <v>0</v>
      </c>
      <c r="D17" s="15"/>
      <c r="E17" s="15"/>
      <c r="F17" s="15"/>
      <c r="G17" s="15"/>
      <c r="H17" s="15"/>
      <c r="I17" s="15"/>
      <c r="J17" s="49"/>
      <c r="K17" s="53"/>
      <c r="L17" s="56"/>
      <c r="M17" s="79"/>
      <c r="N17" s="79"/>
      <c r="O17" s="79"/>
      <c r="P17" s="79"/>
      <c r="Q17" s="76"/>
      <c r="R17" s="76"/>
      <c r="S17" s="76"/>
      <c r="T17" s="76"/>
      <c r="U17" s="51"/>
      <c r="V17" s="51"/>
      <c r="W17" s="51"/>
      <c r="AC17" s="49"/>
      <c r="AD17" s="49"/>
    </row>
    <row r="18" spans="1:30" x14ac:dyDescent="0.2">
      <c r="A18" s="10" t="s">
        <v>5</v>
      </c>
      <c r="B18" s="11">
        <v>0</v>
      </c>
      <c r="C18" s="27">
        <v>0</v>
      </c>
      <c r="D18" s="15"/>
      <c r="E18" s="15"/>
      <c r="F18" s="15"/>
      <c r="G18" s="15"/>
      <c r="H18" s="15"/>
      <c r="I18" s="15"/>
      <c r="J18" s="49"/>
      <c r="K18" s="53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AC18" s="49"/>
      <c r="AD18" s="49"/>
    </row>
    <row r="19" spans="1:30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385674.37+395767.85+42329.1+18434+18460+1981+268868.96+279676.32+28634.11</f>
        <v>1439825.7100000002</v>
      </c>
      <c r="F19" s="39">
        <f>378371.67+388454.85+41613.58+18434+18460+1981.1+272102+287173.92+28751.26</f>
        <v>1435342.38</v>
      </c>
      <c r="G19" s="39">
        <f>362161.81+366789.2+43794.15+18434+18460+1981.1+275923.17+280428.92+31178.65</f>
        <v>1399150.9999999998</v>
      </c>
      <c r="H19" s="39">
        <v>1384546.7</v>
      </c>
      <c r="I19" s="39">
        <f>D19+E19+F19+G19+H19</f>
        <v>7182691.54</v>
      </c>
      <c r="J19" s="49"/>
      <c r="K19" s="53"/>
      <c r="L19" s="53"/>
      <c r="M19" s="57"/>
      <c r="N19" s="57"/>
      <c r="O19" s="57"/>
      <c r="P19" s="57"/>
      <c r="Q19" s="53"/>
      <c r="R19" s="53"/>
      <c r="S19" s="53"/>
      <c r="T19" s="53"/>
      <c r="U19" s="53"/>
      <c r="V19" s="53"/>
      <c r="W19" s="53"/>
      <c r="X19" s="7"/>
      <c r="Y19" s="7"/>
      <c r="AC19" s="49"/>
      <c r="AD19" s="49"/>
    </row>
    <row r="20" spans="1:30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3">
        <f>D21+D28</f>
        <v>4285801.24</v>
      </c>
      <c r="E20" s="43">
        <f>E21+E27+E28+E29</f>
        <v>34171377.620000005</v>
      </c>
      <c r="F20" s="43">
        <f>F28+F21</f>
        <v>19081926.870000001</v>
      </c>
      <c r="G20" s="43">
        <f>G29+G28+G21</f>
        <v>12770066.26</v>
      </c>
      <c r="H20" s="43">
        <f>H29+H28+H27+H21</f>
        <v>5367802.620000001</v>
      </c>
      <c r="I20" s="43">
        <f>D20+E20+F20+G20+H20</f>
        <v>75676974.610000014</v>
      </c>
      <c r="J20" s="55"/>
      <c r="K20" s="53"/>
      <c r="L20" s="53"/>
      <c r="M20" s="57"/>
      <c r="N20" s="57"/>
      <c r="O20" s="53"/>
      <c r="P20" s="53"/>
      <c r="Q20" s="53"/>
      <c r="R20" s="53"/>
      <c r="S20" s="53"/>
      <c r="T20" s="53"/>
      <c r="U20" s="53"/>
      <c r="V20" s="53"/>
      <c r="W20" s="53"/>
      <c r="AC20" s="49"/>
      <c r="AD20" s="49"/>
    </row>
    <row r="21" spans="1:30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15">
        <f>351890.31+38865.6+47033.18</f>
        <v>437789.08999999997</v>
      </c>
      <c r="F21" s="40">
        <f>350683.15+38486.62+47008.3</f>
        <v>436178.07</v>
      </c>
      <c r="G21" s="40">
        <f>379940.56+37635+102697.48</f>
        <v>520273.04</v>
      </c>
      <c r="H21" s="40">
        <v>978588.58</v>
      </c>
      <c r="I21" s="40">
        <f>E21+F21+G21+H21+D21</f>
        <v>2782432.6199999996</v>
      </c>
      <c r="J21" s="49"/>
      <c r="K21" s="53"/>
      <c r="L21" s="53"/>
      <c r="M21" s="57"/>
      <c r="N21" s="57"/>
      <c r="O21" s="53"/>
      <c r="P21" s="53"/>
      <c r="Q21" s="53"/>
      <c r="R21" s="53"/>
      <c r="S21" s="53"/>
      <c r="T21" s="53"/>
      <c r="Y21" s="23"/>
      <c r="AC21" s="49"/>
      <c r="AD21" s="49"/>
    </row>
    <row r="22" spans="1:30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F22" s="71"/>
      <c r="G22" s="71"/>
      <c r="H22" s="71"/>
      <c r="I22" s="15"/>
      <c r="J22" s="49"/>
      <c r="K22" s="53"/>
      <c r="L22" s="56"/>
      <c r="M22" s="56"/>
      <c r="N22" s="56"/>
      <c r="O22" s="56"/>
      <c r="P22" s="56"/>
      <c r="Q22" s="56"/>
      <c r="R22" s="56"/>
      <c r="S22" s="56"/>
      <c r="T22" s="75"/>
      <c r="Z22" s="51"/>
      <c r="AC22" s="49"/>
      <c r="AD22" s="49"/>
    </row>
    <row r="23" spans="1:30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F23" s="15"/>
      <c r="G23" s="15"/>
      <c r="H23" s="15"/>
      <c r="I23" s="15"/>
      <c r="J23" s="49"/>
      <c r="K23" s="53"/>
      <c r="L23" s="57"/>
      <c r="M23" s="57"/>
      <c r="N23" s="57"/>
      <c r="O23" s="57"/>
      <c r="P23" s="57"/>
      <c r="Q23" s="57"/>
      <c r="R23" s="57"/>
      <c r="S23" s="57"/>
      <c r="T23" s="57"/>
      <c r="AC23" s="49"/>
      <c r="AD23" s="49"/>
    </row>
    <row r="24" spans="1:30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F24" s="15"/>
      <c r="G24" s="15"/>
      <c r="H24" s="15"/>
      <c r="I24" s="15"/>
      <c r="J24" s="49"/>
      <c r="K24" s="53"/>
      <c r="L24" s="57"/>
      <c r="M24" s="53"/>
      <c r="N24" s="57"/>
      <c r="O24" s="57"/>
      <c r="P24" s="57"/>
      <c r="Q24" s="57"/>
      <c r="R24" s="80"/>
      <c r="S24" s="53"/>
      <c r="T24" s="53"/>
      <c r="AC24" s="49"/>
      <c r="AD24" s="49"/>
    </row>
    <row r="25" spans="1:30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F25" s="15"/>
      <c r="G25" s="15"/>
      <c r="H25" s="15"/>
      <c r="I25" s="15"/>
      <c r="J25" s="49"/>
      <c r="K25" s="53"/>
      <c r="L25" s="57"/>
      <c r="M25" s="53"/>
      <c r="N25" s="57"/>
      <c r="O25" s="57"/>
      <c r="P25" s="57"/>
      <c r="Q25" s="57"/>
      <c r="R25" s="57"/>
      <c r="S25" s="57"/>
      <c r="T25" s="53"/>
      <c r="AC25" s="49"/>
      <c r="AD25" s="49"/>
    </row>
    <row r="26" spans="1:30" x14ac:dyDescent="0.2">
      <c r="A26" s="10" t="s">
        <v>13</v>
      </c>
      <c r="B26" s="11">
        <v>1500000</v>
      </c>
      <c r="C26" s="27">
        <v>908000</v>
      </c>
      <c r="D26" s="15"/>
      <c r="E26" s="15"/>
      <c r="F26" s="15"/>
      <c r="G26" s="15"/>
      <c r="H26" s="15"/>
      <c r="I26" s="15"/>
      <c r="J26" s="49"/>
      <c r="K26" s="53"/>
      <c r="L26" s="57"/>
      <c r="M26" s="53"/>
      <c r="N26" s="53"/>
      <c r="O26" s="53"/>
      <c r="P26" s="53"/>
      <c r="Q26" s="53"/>
      <c r="R26" s="53"/>
      <c r="S26" s="53"/>
      <c r="T26" s="53"/>
      <c r="Z26" s="51"/>
      <c r="AC26" s="49"/>
      <c r="AD26" s="49"/>
    </row>
    <row r="27" spans="1:30" ht="26.4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>
        <f>160027.68+41303.51</f>
        <v>201331.19</v>
      </c>
      <c r="F27" s="15"/>
      <c r="G27" s="15"/>
      <c r="H27" s="7">
        <v>17539.150000000001</v>
      </c>
      <c r="I27" s="15">
        <f>E27+H27</f>
        <v>218870.34</v>
      </c>
      <c r="J27" s="61"/>
      <c r="K27" s="53"/>
      <c r="L27" s="56"/>
      <c r="M27" s="56"/>
      <c r="N27" s="56"/>
      <c r="O27" s="56"/>
      <c r="P27" s="56"/>
      <c r="Q27" s="56"/>
      <c r="R27" s="56"/>
      <c r="S27" s="76"/>
      <c r="T27" s="53"/>
    </row>
    <row r="28" spans="1:30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9515102+20507918+1563100+51330+1218379.5</f>
        <v>32855829.5</v>
      </c>
      <c r="F28" s="15">
        <f>12531793+5695173.8+418782</f>
        <v>18645748.800000001</v>
      </c>
      <c r="G28" s="15">
        <f>7881866+4407654</f>
        <v>12289520</v>
      </c>
      <c r="H28" s="15">
        <v>4080803.47</v>
      </c>
      <c r="I28" s="15">
        <f>D28+E28+F28+G28+H28</f>
        <v>71748099.170000002</v>
      </c>
      <c r="J28" s="49"/>
      <c r="K28" s="53"/>
      <c r="L28" s="57"/>
      <c r="M28" s="57"/>
      <c r="N28" s="57"/>
      <c r="O28" s="57"/>
      <c r="P28" s="57"/>
      <c r="Q28" s="57"/>
      <c r="R28" s="57"/>
      <c r="S28" s="70"/>
      <c r="T28" s="53"/>
      <c r="Z28" s="23"/>
      <c r="AD28" s="23"/>
    </row>
    <row r="29" spans="1:30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>
        <f>193500+482927.84</f>
        <v>676427.84000000008</v>
      </c>
      <c r="F29" s="39"/>
      <c r="G29" s="39">
        <v>-39726.78</v>
      </c>
      <c r="H29" s="39">
        <v>290871.42</v>
      </c>
      <c r="I29" s="39">
        <f>E29+G29+H29</f>
        <v>927572.47999999998</v>
      </c>
      <c r="J29" s="49"/>
      <c r="K29" s="53"/>
      <c r="L29" s="57"/>
      <c r="M29" s="57"/>
      <c r="N29" s="57"/>
      <c r="O29" s="57"/>
      <c r="P29" s="57"/>
      <c r="Q29" s="57"/>
      <c r="R29" s="70"/>
      <c r="S29" s="70"/>
      <c r="T29" s="59"/>
      <c r="U29" s="59"/>
      <c r="V29" s="59"/>
      <c r="W29" s="59"/>
      <c r="X29" s="59"/>
    </row>
    <row r="30" spans="1:30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3">
        <f>D37</f>
        <v>517000</v>
      </c>
      <c r="E30" s="43">
        <f>E39+E37+E36+E35+E32+E31</f>
        <v>1255648.8599999999</v>
      </c>
      <c r="F30" s="43">
        <f>F39+F37+F35+F34+F32+F31</f>
        <v>1046005.26</v>
      </c>
      <c r="G30" s="43">
        <f>G31+G37</f>
        <v>535938</v>
      </c>
      <c r="H30" s="43">
        <f>H39+H37+H35+H33+H32+H31</f>
        <v>1209378.57</v>
      </c>
      <c r="I30" s="43">
        <f>D30+F30+E30+G30+H30</f>
        <v>4563970.6900000004</v>
      </c>
      <c r="J30" s="55"/>
      <c r="K30" s="61"/>
      <c r="L30" s="57"/>
      <c r="M30" s="57"/>
      <c r="N30" s="57"/>
      <c r="O30" s="57"/>
      <c r="P30" s="57"/>
      <c r="Q30" s="57"/>
      <c r="R30" s="70"/>
      <c r="S30" s="73"/>
      <c r="T30" s="53"/>
      <c r="V30" s="57"/>
      <c r="W30" s="57"/>
      <c r="X30" s="57"/>
      <c r="AA30" s="7"/>
      <c r="AD30" s="7"/>
    </row>
    <row r="31" spans="1:30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>
        <v>186439.64</v>
      </c>
      <c r="F31" s="40">
        <f>10495+565.23</f>
        <v>11060.23</v>
      </c>
      <c r="G31" s="40">
        <f>14868+4070</f>
        <v>18938</v>
      </c>
      <c r="H31" s="40">
        <v>138191</v>
      </c>
      <c r="I31" s="40">
        <f>E31+F31+G31+H31</f>
        <v>354628.87</v>
      </c>
      <c r="J31" s="49"/>
      <c r="K31" s="53"/>
      <c r="L31" s="53"/>
      <c r="M31" s="53"/>
      <c r="N31" s="53"/>
      <c r="O31" s="53"/>
      <c r="P31" s="53"/>
      <c r="Q31" s="70"/>
      <c r="R31" s="57"/>
      <c r="S31" s="53"/>
      <c r="T31" s="60"/>
      <c r="U31" s="60"/>
      <c r="V31" s="60"/>
      <c r="W31" s="60"/>
      <c r="Z31" s="23"/>
    </row>
    <row r="32" spans="1:30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7">
        <v>47318</v>
      </c>
      <c r="F32" s="7">
        <v>54000</v>
      </c>
      <c r="G32" s="7"/>
      <c r="H32" s="7">
        <v>1246.08</v>
      </c>
      <c r="I32" s="15">
        <f>E32+F32+H32</f>
        <v>102564.08</v>
      </c>
      <c r="J32" s="49"/>
      <c r="K32" s="53"/>
      <c r="L32" s="53"/>
      <c r="M32" s="53"/>
      <c r="N32" s="53"/>
      <c r="O32" s="53"/>
      <c r="P32" s="53"/>
      <c r="Q32" s="70"/>
      <c r="R32" s="57"/>
      <c r="S32" s="53"/>
      <c r="T32" s="60"/>
      <c r="U32" s="53"/>
      <c r="V32" s="53"/>
      <c r="W32" s="53"/>
      <c r="Z32" s="23"/>
    </row>
    <row r="33" spans="1:27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F33" s="15"/>
      <c r="G33" s="15"/>
      <c r="H33" s="15">
        <v>75787.27</v>
      </c>
      <c r="I33" s="15">
        <f>H33</f>
        <v>75787.27</v>
      </c>
      <c r="J33" s="49"/>
      <c r="K33" s="53"/>
      <c r="L33" s="53"/>
      <c r="M33" s="53"/>
      <c r="N33" s="53"/>
      <c r="O33" s="53"/>
      <c r="P33" s="53"/>
      <c r="Q33" s="70"/>
      <c r="R33" s="57"/>
      <c r="S33" s="53"/>
      <c r="T33" s="60"/>
      <c r="U33" s="53"/>
      <c r="V33" s="53"/>
      <c r="W33" s="53"/>
      <c r="X33" s="53"/>
      <c r="AA33" s="23"/>
    </row>
    <row r="34" spans="1:27" x14ac:dyDescent="0.2">
      <c r="A34" s="10" t="s">
        <v>20</v>
      </c>
      <c r="B34" s="11">
        <v>200000</v>
      </c>
      <c r="C34" s="27">
        <v>134464.53</v>
      </c>
      <c r="D34" s="15"/>
      <c r="E34" s="15"/>
      <c r="F34" s="15">
        <v>51299.35</v>
      </c>
      <c r="G34" s="15"/>
      <c r="H34" s="15"/>
      <c r="I34" s="15">
        <f>F34</f>
        <v>51299.35</v>
      </c>
      <c r="J34" s="49"/>
      <c r="K34" s="53"/>
      <c r="L34" s="53"/>
      <c r="M34" s="53"/>
      <c r="N34" s="53"/>
      <c r="O34" s="53"/>
      <c r="P34" s="53"/>
      <c r="Q34" s="77"/>
      <c r="R34" s="57"/>
      <c r="S34" s="53"/>
      <c r="T34" s="53"/>
      <c r="U34" s="53"/>
      <c r="V34" s="53"/>
      <c r="W34" s="53"/>
      <c r="X34" s="53"/>
      <c r="AA34" s="23"/>
    </row>
    <row r="35" spans="1:27" x14ac:dyDescent="0.2">
      <c r="A35" s="10" t="s">
        <v>21</v>
      </c>
      <c r="B35" s="11">
        <v>2600000</v>
      </c>
      <c r="C35" s="27">
        <f>192556+59000</f>
        <v>251556</v>
      </c>
      <c r="D35" s="15"/>
      <c r="E35" s="15">
        <v>11514.44</v>
      </c>
      <c r="F35" s="15">
        <v>81081.34</v>
      </c>
      <c r="G35" s="15"/>
      <c r="H35" s="15">
        <v>1522.2</v>
      </c>
      <c r="I35" s="15">
        <f>E35+F35+H35</f>
        <v>94117.98</v>
      </c>
      <c r="J35" s="49"/>
      <c r="K35" s="53"/>
      <c r="L35" s="78"/>
      <c r="M35" s="58"/>
      <c r="N35" s="58"/>
      <c r="O35" s="58"/>
      <c r="P35" s="78"/>
      <c r="Q35" s="78"/>
      <c r="R35" s="78"/>
      <c r="S35" s="78"/>
      <c r="T35" s="78"/>
      <c r="U35" s="53"/>
      <c r="V35" s="53"/>
      <c r="W35" s="53"/>
      <c r="X35" s="53"/>
    </row>
    <row r="36" spans="1:27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>
        <v>48696.34</v>
      </c>
      <c r="F36" s="15"/>
      <c r="G36" s="15"/>
      <c r="H36" s="15"/>
      <c r="I36" s="15"/>
      <c r="J36" s="49"/>
      <c r="K36" s="53"/>
      <c r="L36" s="57"/>
      <c r="M36" s="57"/>
      <c r="N36" s="57"/>
      <c r="O36" s="57"/>
      <c r="P36" s="57"/>
      <c r="Q36" s="57"/>
      <c r="R36" s="61"/>
      <c r="S36" s="53"/>
      <c r="T36" s="57"/>
      <c r="U36" s="53"/>
      <c r="V36" s="53"/>
      <c r="W36" s="53"/>
      <c r="X36" s="53"/>
    </row>
    <row r="37" spans="1:27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15">
        <v>517000</v>
      </c>
      <c r="E37" s="15">
        <f>517000+12541.78</f>
        <v>529541.78</v>
      </c>
      <c r="F37" s="15">
        <f>517000+21755.52</f>
        <v>538755.52</v>
      </c>
      <c r="G37" s="15">
        <v>517000</v>
      </c>
      <c r="H37" s="15">
        <v>517000</v>
      </c>
      <c r="I37" s="15">
        <f>F37+D37+E37+G37+H37</f>
        <v>2619297.2999999998</v>
      </c>
      <c r="J37" s="49"/>
      <c r="K37" s="53"/>
      <c r="L37" s="57"/>
      <c r="M37" s="57"/>
      <c r="N37" s="57"/>
      <c r="O37" s="57"/>
      <c r="P37" s="76"/>
      <c r="Q37" s="57"/>
      <c r="R37" s="61"/>
      <c r="S37" s="53"/>
      <c r="T37" s="57"/>
      <c r="U37" s="53"/>
      <c r="V37" s="53"/>
      <c r="W37" s="53"/>
      <c r="X37" s="53"/>
    </row>
    <row r="38" spans="1:27" ht="26.4" x14ac:dyDescent="0.2">
      <c r="A38" s="10" t="s">
        <v>41</v>
      </c>
      <c r="B38" s="11">
        <v>0</v>
      </c>
      <c r="C38" s="27"/>
      <c r="D38" s="15"/>
      <c r="E38" s="15"/>
      <c r="F38" s="15"/>
      <c r="G38" s="15"/>
      <c r="H38" s="15"/>
      <c r="I38" s="15"/>
      <c r="J38" s="49"/>
      <c r="K38" s="53"/>
      <c r="L38" s="57"/>
      <c r="M38" s="57"/>
      <c r="N38" s="57"/>
      <c r="O38" s="57"/>
      <c r="P38" s="53"/>
      <c r="Q38" s="57"/>
      <c r="R38" s="76"/>
      <c r="S38" s="53"/>
      <c r="T38" s="76"/>
      <c r="U38" s="53"/>
      <c r="V38" s="53"/>
      <c r="W38" s="53"/>
      <c r="X38" s="53"/>
    </row>
    <row r="39" spans="1:27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39"/>
      <c r="E39" s="39">
        <v>432138.66</v>
      </c>
      <c r="F39" s="39">
        <f>3469.2+247900+42417.84+16021.78</f>
        <v>309808.82000000007</v>
      </c>
      <c r="G39" s="39"/>
      <c r="H39" s="39">
        <v>475632.02</v>
      </c>
      <c r="I39" s="39">
        <f>F39+E39+H39</f>
        <v>1217579.5</v>
      </c>
      <c r="J39" s="49"/>
      <c r="K39" s="53"/>
      <c r="L39" s="57"/>
      <c r="M39" s="76"/>
      <c r="N39" s="57"/>
      <c r="O39" s="57"/>
      <c r="P39" s="53"/>
      <c r="Q39" s="57"/>
      <c r="R39" s="53"/>
      <c r="S39" s="53"/>
      <c r="T39" s="53"/>
      <c r="U39" s="53"/>
      <c r="V39" s="53"/>
      <c r="W39" s="53"/>
      <c r="X39" s="53"/>
    </row>
    <row r="40" spans="1:27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62"/>
      <c r="E40" s="63"/>
      <c r="F40" s="34"/>
      <c r="G40" s="34"/>
      <c r="H40" s="34"/>
      <c r="I40" s="64"/>
      <c r="J40" s="49"/>
      <c r="K40" s="53"/>
      <c r="L40" s="57"/>
      <c r="M40" s="57"/>
      <c r="N40" s="57"/>
      <c r="O40" s="60"/>
      <c r="P40" s="53"/>
      <c r="Q40" s="76"/>
      <c r="R40" s="53"/>
      <c r="S40" s="53"/>
      <c r="T40" s="53"/>
      <c r="U40" s="53"/>
      <c r="V40" s="53"/>
      <c r="W40" s="53"/>
      <c r="X40" s="53"/>
      <c r="Y40" s="22"/>
      <c r="Z40" s="22"/>
    </row>
    <row r="41" spans="1:27" x14ac:dyDescent="0.2">
      <c r="A41" s="10" t="s">
        <v>26</v>
      </c>
      <c r="B41" s="11">
        <v>1658528</v>
      </c>
      <c r="C41" s="32">
        <v>663528</v>
      </c>
      <c r="D41" s="40"/>
      <c r="E41" s="40"/>
      <c r="F41" s="40"/>
      <c r="G41" s="40"/>
      <c r="H41" s="40"/>
      <c r="I41" s="40"/>
      <c r="J41" s="49"/>
      <c r="K41" s="53"/>
      <c r="L41" s="81"/>
      <c r="M41" s="57"/>
      <c r="N41" s="57"/>
      <c r="O41" s="57"/>
      <c r="P41" s="53"/>
      <c r="Q41" s="53"/>
      <c r="R41" s="53"/>
      <c r="S41" s="53"/>
      <c r="T41" s="53"/>
      <c r="U41" s="53"/>
      <c r="V41" s="53"/>
      <c r="W41" s="53"/>
      <c r="X41" s="53"/>
    </row>
    <row r="42" spans="1:27" ht="26.4" x14ac:dyDescent="0.2">
      <c r="A42" s="10" t="s">
        <v>42</v>
      </c>
      <c r="B42" s="11"/>
      <c r="C42" s="33"/>
      <c r="D42" s="15"/>
      <c r="E42" s="15"/>
      <c r="F42" s="15"/>
      <c r="G42" s="15"/>
      <c r="H42" s="15"/>
      <c r="I42" s="15"/>
      <c r="J42" s="49"/>
      <c r="K42" s="53"/>
      <c r="L42" s="82"/>
      <c r="M42" s="57"/>
      <c r="N42" s="57"/>
      <c r="O42" s="57"/>
      <c r="P42" s="53"/>
      <c r="Q42" s="53"/>
      <c r="R42" s="53"/>
      <c r="S42" s="53"/>
      <c r="T42" s="53"/>
      <c r="U42" s="53"/>
      <c r="V42" s="53"/>
      <c r="W42" s="53"/>
      <c r="X42" s="53"/>
    </row>
    <row r="43" spans="1:27" ht="26.4" x14ac:dyDescent="0.2">
      <c r="A43" s="10" t="s">
        <v>43</v>
      </c>
      <c r="B43" s="11"/>
      <c r="C43" s="33"/>
      <c r="D43" s="15"/>
      <c r="E43" s="15"/>
      <c r="F43" s="15"/>
      <c r="G43" s="15"/>
      <c r="H43" s="15"/>
      <c r="I43" s="15"/>
      <c r="J43" s="49"/>
      <c r="K43" s="53"/>
      <c r="L43" s="57"/>
      <c r="M43" s="57"/>
      <c r="N43" s="57"/>
      <c r="O43" s="57"/>
      <c r="P43" s="53"/>
      <c r="Q43" s="53"/>
      <c r="R43" s="53"/>
      <c r="S43" s="53"/>
      <c r="T43" s="53"/>
      <c r="U43" s="53"/>
      <c r="V43" s="53"/>
      <c r="W43" s="53"/>
      <c r="X43" s="53"/>
    </row>
    <row r="44" spans="1:27" ht="26.4" x14ac:dyDescent="0.2">
      <c r="A44" s="10" t="s">
        <v>44</v>
      </c>
      <c r="B44" s="11"/>
      <c r="C44" s="33"/>
      <c r="D44" s="15"/>
      <c r="E44" s="15"/>
      <c r="F44" s="15"/>
      <c r="G44" s="15"/>
      <c r="H44" s="15"/>
      <c r="I44" s="15"/>
      <c r="J44" s="49"/>
      <c r="K44" s="53"/>
      <c r="L44" s="57"/>
      <c r="M44" s="57"/>
      <c r="N44" s="57"/>
      <c r="O44" s="57"/>
      <c r="P44" s="53"/>
      <c r="Q44" s="83"/>
      <c r="R44" s="53"/>
      <c r="S44" s="53"/>
      <c r="T44" s="53"/>
      <c r="U44" s="53"/>
      <c r="V44" s="53"/>
      <c r="W44" s="53"/>
      <c r="X44" s="53"/>
    </row>
    <row r="45" spans="1:27" ht="26.4" x14ac:dyDescent="0.2">
      <c r="A45" s="10" t="s">
        <v>45</v>
      </c>
      <c r="B45" s="11"/>
      <c r="C45" s="33"/>
      <c r="D45" s="15"/>
      <c r="E45" s="15"/>
      <c r="F45" s="15"/>
      <c r="G45" s="15"/>
      <c r="H45" s="15"/>
      <c r="I45" s="15"/>
      <c r="J45" s="49"/>
      <c r="K45" s="53"/>
      <c r="L45" s="57"/>
      <c r="M45" s="57"/>
      <c r="N45" s="76"/>
      <c r="O45" s="53"/>
      <c r="P45" s="53"/>
      <c r="Q45" s="53"/>
      <c r="R45" s="53"/>
      <c r="S45" s="61"/>
      <c r="T45" s="53"/>
      <c r="U45" s="53"/>
      <c r="V45" s="53"/>
      <c r="W45" s="53"/>
      <c r="X45" s="53"/>
    </row>
    <row r="46" spans="1:27" x14ac:dyDescent="0.2">
      <c r="A46" s="10" t="s">
        <v>27</v>
      </c>
      <c r="B46" s="11"/>
      <c r="C46" s="33"/>
      <c r="D46" s="15"/>
      <c r="E46" s="15"/>
      <c r="F46" s="15"/>
      <c r="G46" s="15"/>
      <c r="H46" s="15"/>
      <c r="I46" s="15"/>
      <c r="J46" s="49"/>
      <c r="K46" s="53"/>
      <c r="L46" s="81"/>
      <c r="M46" s="60"/>
      <c r="N46" s="76"/>
      <c r="O46" s="76"/>
      <c r="P46" s="76"/>
      <c r="Q46" s="60"/>
      <c r="R46" s="53"/>
      <c r="S46" s="53"/>
      <c r="T46" s="53"/>
    </row>
    <row r="47" spans="1:27" ht="27" thickBot="1" x14ac:dyDescent="0.25">
      <c r="A47" s="10" t="s">
        <v>46</v>
      </c>
      <c r="B47" s="11"/>
      <c r="C47" s="33"/>
      <c r="D47" s="39"/>
      <c r="E47" s="39"/>
      <c r="F47" s="39"/>
      <c r="G47" s="39"/>
      <c r="H47" s="39"/>
      <c r="I47" s="39"/>
      <c r="J47" s="49"/>
      <c r="K47" s="53"/>
      <c r="L47" s="76"/>
      <c r="M47" s="53"/>
      <c r="N47" s="53"/>
      <c r="O47" s="53"/>
      <c r="P47" s="53"/>
      <c r="Q47" s="57"/>
      <c r="R47" s="53"/>
      <c r="S47" s="53"/>
      <c r="T47" s="53"/>
    </row>
    <row r="48" spans="1:27" ht="13.8" thickBot="1" x14ac:dyDescent="0.25">
      <c r="A48" s="8" t="s">
        <v>47</v>
      </c>
      <c r="B48" s="16"/>
      <c r="C48" s="34"/>
      <c r="D48" s="41"/>
      <c r="E48" s="41"/>
      <c r="F48" s="41"/>
      <c r="G48" s="41"/>
      <c r="H48" s="41"/>
      <c r="I48" s="41"/>
      <c r="J48" s="49"/>
      <c r="K48" s="53"/>
      <c r="L48" s="53"/>
      <c r="M48" s="53"/>
      <c r="N48" s="53"/>
      <c r="O48" s="53"/>
      <c r="P48" s="53"/>
      <c r="Q48" s="53"/>
      <c r="R48" s="53"/>
      <c r="S48" s="53"/>
      <c r="T48" s="53"/>
    </row>
    <row r="49" spans="1:20" x14ac:dyDescent="0.2">
      <c r="A49" s="10" t="s">
        <v>48</v>
      </c>
      <c r="B49" s="11"/>
      <c r="C49" s="33"/>
      <c r="D49" s="40"/>
      <c r="E49" s="40"/>
      <c r="F49" s="40"/>
      <c r="G49" s="40"/>
      <c r="H49" s="40"/>
      <c r="I49" s="40"/>
      <c r="J49" s="49"/>
      <c r="K49" s="53"/>
      <c r="L49" s="61"/>
      <c r="M49" s="53"/>
      <c r="N49" s="53"/>
      <c r="O49" s="53"/>
      <c r="P49" s="53"/>
      <c r="Q49" s="53"/>
      <c r="R49" s="53"/>
      <c r="S49" s="53"/>
      <c r="T49" s="53"/>
    </row>
    <row r="50" spans="1:20" ht="26.4" x14ac:dyDescent="0.2">
      <c r="A50" s="10" t="s">
        <v>49</v>
      </c>
      <c r="B50" s="11"/>
      <c r="C50" s="33"/>
      <c r="D50" s="15"/>
      <c r="E50" s="15"/>
      <c r="F50" s="15"/>
      <c r="G50" s="15"/>
      <c r="H50" s="15"/>
      <c r="I50" s="15"/>
      <c r="J50" s="49"/>
      <c r="K50" s="53"/>
      <c r="L50" s="53"/>
      <c r="M50" s="53"/>
      <c r="N50" s="53"/>
      <c r="O50" s="53"/>
      <c r="P50" s="53"/>
      <c r="Q50" s="53"/>
      <c r="R50" s="53"/>
      <c r="S50" s="53"/>
      <c r="T50" s="53"/>
    </row>
    <row r="51" spans="1:20" ht="26.4" x14ac:dyDescent="0.2">
      <c r="A51" s="10" t="s">
        <v>50</v>
      </c>
      <c r="B51" s="11"/>
      <c r="C51" s="33"/>
      <c r="D51" s="15"/>
      <c r="E51" s="15"/>
      <c r="F51" s="15"/>
      <c r="G51" s="15"/>
      <c r="H51" s="15"/>
      <c r="I51" s="15"/>
      <c r="J51" s="49"/>
      <c r="L51" s="51"/>
      <c r="M51" s="51"/>
      <c r="N51" s="51"/>
      <c r="O51" s="51"/>
    </row>
    <row r="52" spans="1:20" ht="26.4" x14ac:dyDescent="0.2">
      <c r="A52" s="10" t="s">
        <v>51</v>
      </c>
      <c r="B52" s="11"/>
      <c r="C52" s="33"/>
      <c r="D52" s="15"/>
      <c r="E52" s="15"/>
      <c r="F52" s="15"/>
      <c r="G52" s="15"/>
      <c r="H52" s="15"/>
      <c r="I52" s="15"/>
      <c r="J52" s="49"/>
    </row>
    <row r="53" spans="1:20" ht="26.4" x14ac:dyDescent="0.2">
      <c r="A53" s="10" t="s">
        <v>52</v>
      </c>
      <c r="B53" s="11"/>
      <c r="C53" s="33"/>
      <c r="D53" s="15"/>
      <c r="E53" s="15"/>
      <c r="F53" s="15"/>
      <c r="G53" s="15"/>
      <c r="H53" s="15"/>
      <c r="I53" s="15"/>
      <c r="J53" s="49"/>
      <c r="M53" s="23"/>
    </row>
    <row r="54" spans="1:20" x14ac:dyDescent="0.2">
      <c r="A54" s="10" t="s">
        <v>53</v>
      </c>
      <c r="B54" s="11"/>
      <c r="C54" s="33"/>
      <c r="D54" s="15"/>
      <c r="E54" s="15"/>
      <c r="F54" s="15"/>
      <c r="G54" s="15"/>
      <c r="H54" s="15"/>
      <c r="I54" s="15"/>
      <c r="J54" s="49"/>
    </row>
    <row r="55" spans="1:20" ht="27" thickBot="1" x14ac:dyDescent="0.25">
      <c r="A55" s="10" t="s">
        <v>54</v>
      </c>
      <c r="B55" s="11"/>
      <c r="C55" s="33"/>
      <c r="D55" s="39"/>
      <c r="E55" s="39"/>
      <c r="F55" s="39"/>
      <c r="G55" s="39"/>
      <c r="H55" s="39"/>
      <c r="I55" s="39"/>
      <c r="J55" s="49"/>
    </row>
    <row r="56" spans="1:20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  <c r="F56" s="43">
        <f>F57</f>
        <v>992248.41</v>
      </c>
      <c r="G56" s="43"/>
      <c r="H56" s="43"/>
      <c r="I56" s="43">
        <f>F57+G56</f>
        <v>992248.41</v>
      </c>
      <c r="J56" s="49"/>
    </row>
    <row r="57" spans="1:20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  <c r="F57" s="7">
        <v>992248.41</v>
      </c>
      <c r="I57" s="40">
        <f>F57</f>
        <v>992248.41</v>
      </c>
      <c r="J57" s="49"/>
    </row>
    <row r="58" spans="1:20" x14ac:dyDescent="0.2">
      <c r="A58" s="10" t="s">
        <v>30</v>
      </c>
      <c r="B58" s="12">
        <v>800000</v>
      </c>
      <c r="C58" s="26">
        <v>2205000</v>
      </c>
      <c r="D58" s="15"/>
      <c r="E58" s="15"/>
      <c r="F58" s="15"/>
      <c r="G58" s="15"/>
      <c r="H58" s="15"/>
      <c r="I58" s="15" t="s">
        <v>100</v>
      </c>
      <c r="J58" s="49"/>
    </row>
    <row r="59" spans="1:20" x14ac:dyDescent="0.2">
      <c r="A59" s="10" t="s">
        <v>31</v>
      </c>
      <c r="B59" s="12">
        <v>3200000</v>
      </c>
      <c r="C59" s="32">
        <v>89000</v>
      </c>
      <c r="D59" s="15"/>
      <c r="E59" s="15"/>
      <c r="F59" s="15"/>
      <c r="G59" s="15"/>
      <c r="H59" s="15"/>
      <c r="I59" s="15"/>
      <c r="J59" s="49"/>
    </row>
    <row r="60" spans="1:20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  <c r="F60" s="15"/>
      <c r="G60" s="15"/>
      <c r="H60" s="15"/>
      <c r="I60" s="15"/>
      <c r="J60" s="49"/>
    </row>
    <row r="61" spans="1:20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  <c r="F61" s="15"/>
      <c r="G61" s="15"/>
      <c r="H61" s="15"/>
      <c r="I61" s="15"/>
      <c r="J61" s="49"/>
    </row>
    <row r="62" spans="1:20" x14ac:dyDescent="0.2">
      <c r="A62" s="10" t="s">
        <v>55</v>
      </c>
      <c r="B62" s="11"/>
      <c r="C62" s="33"/>
      <c r="D62" s="15"/>
      <c r="E62" s="15"/>
      <c r="F62" s="15"/>
      <c r="G62" s="15"/>
      <c r="H62" s="15"/>
      <c r="I62" s="15"/>
      <c r="J62" s="49"/>
    </row>
    <row r="63" spans="1:20" x14ac:dyDescent="0.2">
      <c r="A63" s="10" t="s">
        <v>56</v>
      </c>
      <c r="B63" s="11" t="s">
        <v>87</v>
      </c>
      <c r="C63" s="33"/>
      <c r="D63" s="15"/>
      <c r="E63" s="15"/>
      <c r="F63" s="15"/>
      <c r="G63" s="15"/>
      <c r="H63" s="15"/>
      <c r="I63" s="15"/>
      <c r="J63" s="49"/>
    </row>
    <row r="64" spans="1:20" x14ac:dyDescent="0.2">
      <c r="A64" s="10" t="s">
        <v>34</v>
      </c>
      <c r="B64" s="11">
        <v>0</v>
      </c>
      <c r="C64" s="33"/>
      <c r="D64" s="15"/>
      <c r="E64" s="15"/>
      <c r="F64" s="15"/>
      <c r="G64" s="15"/>
      <c r="H64" s="15"/>
      <c r="I64" s="15"/>
      <c r="J64" s="49"/>
      <c r="K64" s="7"/>
    </row>
    <row r="65" spans="1:11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  <c r="F65" s="39"/>
      <c r="G65" s="39"/>
      <c r="H65" s="39"/>
      <c r="I65" s="39"/>
      <c r="J65" s="49"/>
    </row>
    <row r="66" spans="1:11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3">
        <f>D67</f>
        <v>110391366.58</v>
      </c>
      <c r="E66" s="43">
        <f>E68+E67</f>
        <v>10922222.359999999</v>
      </c>
      <c r="F66" s="43">
        <f>F67</f>
        <v>1210498817.97</v>
      </c>
      <c r="G66" s="43">
        <f>G67</f>
        <v>8372229.7799999993</v>
      </c>
      <c r="H66" s="43">
        <f>H68</f>
        <v>76253719.129999995</v>
      </c>
      <c r="I66" s="43">
        <f>D66+E66+F66+G66+H66</f>
        <v>1416438355.8200002</v>
      </c>
      <c r="J66" s="55"/>
      <c r="K66" s="7"/>
    </row>
    <row r="67" spans="1:11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v>10922222.359999999</v>
      </c>
      <c r="F67" s="7">
        <f>1200000000+5362779.19+5136038.78</f>
        <v>1210498817.97</v>
      </c>
      <c r="G67" s="7">
        <f>3860884.15+4511345.63</f>
        <v>8372229.7799999993</v>
      </c>
      <c r="H67" s="65"/>
      <c r="I67" s="40">
        <f>D67+E67+F67+G67</f>
        <v>1340184636.6900001</v>
      </c>
      <c r="J67" s="49"/>
    </row>
    <row r="68" spans="1:11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65"/>
      <c r="F68" s="65"/>
      <c r="G68" s="65"/>
      <c r="H68" s="7">
        <v>76253719.129999995</v>
      </c>
      <c r="I68" s="15">
        <f>H68</f>
        <v>76253719.129999995</v>
      </c>
      <c r="J68" s="49"/>
    </row>
    <row r="69" spans="1:11" x14ac:dyDescent="0.2">
      <c r="A69" s="10" t="s">
        <v>61</v>
      </c>
      <c r="B69" s="11"/>
      <c r="C69" s="36"/>
      <c r="D69" s="15"/>
      <c r="E69" s="15"/>
      <c r="F69" s="15"/>
      <c r="G69" s="15"/>
      <c r="H69" s="15"/>
      <c r="I69" s="15"/>
      <c r="J69" s="49"/>
    </row>
    <row r="70" spans="1:11" ht="13.95" customHeight="1" thickBot="1" x14ac:dyDescent="0.25">
      <c r="A70" s="10" t="s">
        <v>62</v>
      </c>
      <c r="B70" s="11"/>
      <c r="C70" s="33"/>
      <c r="D70" s="39"/>
      <c r="E70" s="39"/>
      <c r="F70" s="39"/>
      <c r="G70" s="39"/>
      <c r="H70" s="39"/>
      <c r="I70" s="39"/>
      <c r="J70" s="49"/>
    </row>
    <row r="71" spans="1:11" ht="27.6" customHeight="1" thickBot="1" x14ac:dyDescent="0.25">
      <c r="A71" s="8" t="s">
        <v>63</v>
      </c>
      <c r="B71" s="16"/>
      <c r="C71" s="34"/>
      <c r="D71" s="41"/>
      <c r="E71" s="41"/>
      <c r="F71" s="41"/>
      <c r="G71" s="41"/>
      <c r="H71" s="41"/>
      <c r="I71" s="41"/>
      <c r="J71" s="49"/>
    </row>
    <row r="72" spans="1:11" x14ac:dyDescent="0.2">
      <c r="A72" s="10" t="s">
        <v>64</v>
      </c>
      <c r="B72" s="11"/>
      <c r="C72" s="33"/>
      <c r="D72" s="40"/>
      <c r="E72" s="40"/>
      <c r="F72" s="40"/>
      <c r="G72" s="40"/>
      <c r="H72" s="40"/>
      <c r="I72" s="40"/>
      <c r="J72" s="49"/>
    </row>
    <row r="73" spans="1:11" ht="27" thickBot="1" x14ac:dyDescent="0.25">
      <c r="A73" s="10" t="s">
        <v>65</v>
      </c>
      <c r="B73" s="11"/>
      <c r="C73" s="33"/>
      <c r="D73" s="39"/>
      <c r="E73" s="39"/>
      <c r="F73" s="39"/>
      <c r="G73" s="39"/>
      <c r="H73" s="39"/>
      <c r="I73" s="39"/>
      <c r="J73" s="49"/>
    </row>
    <row r="74" spans="1:11" ht="13.8" thickBot="1" x14ac:dyDescent="0.25">
      <c r="A74" s="8" t="s">
        <v>66</v>
      </c>
      <c r="B74" s="16"/>
      <c r="C74" s="34"/>
      <c r="D74" s="41"/>
      <c r="E74" s="41"/>
      <c r="F74" s="41"/>
      <c r="G74" s="41"/>
      <c r="H74" s="41"/>
      <c r="I74" s="41"/>
      <c r="J74" s="49"/>
    </row>
    <row r="75" spans="1:11" x14ac:dyDescent="0.2">
      <c r="A75" s="10" t="s">
        <v>67</v>
      </c>
      <c r="B75" s="11"/>
      <c r="C75" s="33"/>
      <c r="D75" s="40"/>
      <c r="E75" s="40"/>
      <c r="F75" s="40"/>
      <c r="G75" s="40"/>
      <c r="H75" s="40"/>
      <c r="I75" s="40"/>
      <c r="J75" s="49"/>
    </row>
    <row r="76" spans="1:11" ht="12.6" customHeight="1" x14ac:dyDescent="0.2">
      <c r="A76" s="10" t="s">
        <v>68</v>
      </c>
      <c r="B76" s="11"/>
      <c r="C76" s="33"/>
      <c r="D76" s="15"/>
      <c r="E76" s="15"/>
      <c r="F76" s="15"/>
      <c r="G76" s="15"/>
      <c r="H76" s="15"/>
      <c r="I76" s="15"/>
      <c r="J76" s="49"/>
    </row>
    <row r="77" spans="1:11" ht="27" thickBot="1" x14ac:dyDescent="0.25">
      <c r="A77" s="10" t="s">
        <v>69</v>
      </c>
      <c r="B77" s="11"/>
      <c r="C77" s="33"/>
      <c r="D77" s="39"/>
      <c r="E77" s="39"/>
      <c r="F77" s="39"/>
      <c r="G77" s="39"/>
      <c r="H77" s="39"/>
      <c r="I77" s="39"/>
      <c r="J77" s="49"/>
    </row>
    <row r="78" spans="1:11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3">
        <f>D13</f>
        <v>127297044.56999999</v>
      </c>
      <c r="E78" s="43">
        <f>E13</f>
        <v>57822372.550000004</v>
      </c>
      <c r="F78" s="43">
        <f>F13</f>
        <v>1244256897.8700001</v>
      </c>
      <c r="G78" s="43">
        <f>G13</f>
        <v>32713133.039999999</v>
      </c>
      <c r="H78" s="43">
        <f>H13</f>
        <v>94876920.209999993</v>
      </c>
      <c r="I78" s="43">
        <f>D78+E78+F78+G78+H78</f>
        <v>1556966368.2400002</v>
      </c>
      <c r="J78" s="55"/>
    </row>
    <row r="79" spans="1:11" ht="13.8" thickBot="1" x14ac:dyDescent="0.25">
      <c r="A79" s="5" t="s">
        <v>70</v>
      </c>
      <c r="B79" s="18"/>
      <c r="C79" s="33"/>
      <c r="D79" s="40"/>
      <c r="E79" s="40"/>
      <c r="F79" s="40"/>
      <c r="G79" s="40"/>
      <c r="H79" s="40"/>
      <c r="I79" s="40"/>
      <c r="J79" s="49"/>
    </row>
    <row r="80" spans="1:11" ht="13.8" thickBot="1" x14ac:dyDescent="0.25">
      <c r="A80" s="8" t="s">
        <v>71</v>
      </c>
      <c r="B80" s="16"/>
      <c r="C80" s="34"/>
      <c r="D80" s="15"/>
      <c r="E80" s="15"/>
      <c r="F80" s="15"/>
      <c r="G80" s="15"/>
      <c r="H80" s="15"/>
      <c r="I80" s="15"/>
      <c r="J80" s="49"/>
    </row>
    <row r="81" spans="1:10" x14ac:dyDescent="0.2">
      <c r="A81" s="10" t="s">
        <v>72</v>
      </c>
      <c r="B81" s="11">
        <v>0</v>
      </c>
      <c r="C81" s="33"/>
      <c r="D81" s="15"/>
      <c r="E81" s="15"/>
      <c r="F81" s="15"/>
      <c r="G81" s="15"/>
      <c r="H81" s="15"/>
      <c r="I81" s="15"/>
      <c r="J81" s="49"/>
    </row>
    <row r="82" spans="1:10" ht="13.8" thickBot="1" x14ac:dyDescent="0.25">
      <c r="A82" s="10" t="s">
        <v>73</v>
      </c>
      <c r="B82" s="11">
        <v>0</v>
      </c>
      <c r="C82" s="33"/>
      <c r="D82" s="39"/>
      <c r="E82" s="39"/>
      <c r="F82" s="39"/>
      <c r="G82" s="39"/>
      <c r="H82" s="39"/>
      <c r="I82" s="39"/>
      <c r="J82" s="49"/>
    </row>
    <row r="83" spans="1:10" ht="13.8" thickBot="1" x14ac:dyDescent="0.25">
      <c r="A83" s="8" t="s">
        <v>74</v>
      </c>
      <c r="B83" s="16"/>
      <c r="C83" s="34"/>
      <c r="D83" s="41"/>
      <c r="E83" s="41"/>
      <c r="F83" s="41"/>
      <c r="G83" s="41"/>
      <c r="H83" s="41"/>
      <c r="I83" s="41"/>
      <c r="J83" s="49"/>
    </row>
    <row r="84" spans="1:10" x14ac:dyDescent="0.2">
      <c r="A84" s="10" t="s">
        <v>75</v>
      </c>
      <c r="B84" s="11">
        <v>0</v>
      </c>
      <c r="C84" s="33"/>
      <c r="D84" s="40"/>
      <c r="E84" s="40"/>
      <c r="F84" s="40"/>
      <c r="G84" s="40"/>
      <c r="H84" s="40"/>
      <c r="I84" s="40"/>
      <c r="J84" s="49"/>
    </row>
    <row r="85" spans="1:10" ht="13.8" thickBot="1" x14ac:dyDescent="0.25">
      <c r="A85" s="10" t="s">
        <v>76</v>
      </c>
      <c r="B85" s="11">
        <v>0</v>
      </c>
      <c r="C85" s="33"/>
      <c r="D85" s="15"/>
      <c r="E85" s="15"/>
      <c r="F85" s="15"/>
      <c r="G85" s="15"/>
      <c r="H85" s="15"/>
      <c r="I85" s="15"/>
      <c r="J85" s="49"/>
    </row>
    <row r="86" spans="1:10" ht="13.8" thickBot="1" x14ac:dyDescent="0.25">
      <c r="A86" s="8" t="s">
        <v>77</v>
      </c>
      <c r="B86" s="16"/>
      <c r="C86" s="34"/>
      <c r="D86" s="15"/>
      <c r="E86" s="15"/>
      <c r="F86" s="15"/>
      <c r="G86" s="15"/>
      <c r="H86" s="15"/>
      <c r="I86" s="15"/>
      <c r="J86" s="49"/>
    </row>
    <row r="87" spans="1:10" ht="13.8" thickBot="1" x14ac:dyDescent="0.25">
      <c r="A87" s="10" t="s">
        <v>78</v>
      </c>
      <c r="B87" s="11">
        <v>0</v>
      </c>
      <c r="C87" s="33"/>
      <c r="D87" s="39"/>
      <c r="E87" s="39"/>
      <c r="F87" s="39"/>
      <c r="G87" s="39"/>
      <c r="H87" s="39"/>
      <c r="I87" s="39"/>
      <c r="J87" s="49"/>
    </row>
    <row r="88" spans="1:10" ht="13.8" thickBot="1" x14ac:dyDescent="0.25">
      <c r="A88" s="17" t="s">
        <v>79</v>
      </c>
      <c r="B88" s="16"/>
      <c r="C88" s="34"/>
      <c r="D88" s="41"/>
      <c r="E88" s="41"/>
      <c r="F88" s="41"/>
      <c r="G88" s="41"/>
      <c r="H88" s="41"/>
      <c r="I88" s="41"/>
      <c r="J88" s="49"/>
    </row>
    <row r="89" spans="1:10" ht="13.8" thickBot="1" x14ac:dyDescent="0.25">
      <c r="B89" s="19"/>
      <c r="C89" s="37"/>
      <c r="D89" s="44"/>
      <c r="E89" s="44"/>
      <c r="F89" s="44"/>
      <c r="G89" s="44"/>
      <c r="H89" s="44"/>
      <c r="I89" s="44"/>
      <c r="J89" s="49"/>
    </row>
    <row r="90" spans="1:10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7">
        <f>D78</f>
        <v>127297044.56999999</v>
      </c>
      <c r="E90" s="47">
        <f>E78</f>
        <v>57822372.550000004</v>
      </c>
      <c r="F90" s="47">
        <f>F78</f>
        <v>1244256897.8700001</v>
      </c>
      <c r="G90" s="47">
        <f>G78</f>
        <v>32713133.039999999</v>
      </c>
      <c r="H90" s="47">
        <f>H78</f>
        <v>94876920.209999993</v>
      </c>
      <c r="I90" s="47">
        <f>D90+E90+F90+G90+H90</f>
        <v>1556966368.2400002</v>
      </c>
      <c r="J90" s="55"/>
    </row>
    <row r="91" spans="1:10" ht="13.8" thickTop="1" x14ac:dyDescent="0.2">
      <c r="A91" s="1" t="s">
        <v>81</v>
      </c>
    </row>
    <row r="92" spans="1:10" x14ac:dyDescent="0.2">
      <c r="A92" s="1" t="s">
        <v>92</v>
      </c>
    </row>
    <row r="93" spans="1:10" x14ac:dyDescent="0.2">
      <c r="A93" s="1" t="s">
        <v>93</v>
      </c>
    </row>
    <row r="94" spans="1:10" x14ac:dyDescent="0.2">
      <c r="A94" s="1" t="s">
        <v>82</v>
      </c>
    </row>
    <row r="95" spans="1:10" x14ac:dyDescent="0.2">
      <c r="A95" s="22" t="s">
        <v>94</v>
      </c>
    </row>
    <row r="96" spans="1:10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89</v>
      </c>
    </row>
    <row r="105" spans="1:1" x14ac:dyDescent="0.2">
      <c r="A105" s="1" t="s">
        <v>90</v>
      </c>
    </row>
    <row r="106" spans="1:1" x14ac:dyDescent="0.2">
      <c r="A106" s="1" t="s">
        <v>91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2024-05-23T15:01:06Z</cp:lastPrinted>
  <dcterms:created xsi:type="dcterms:W3CDTF">2018-04-17T18:57:16Z</dcterms:created>
  <dcterms:modified xsi:type="dcterms:W3CDTF">2024-06-10T18:45:31Z</dcterms:modified>
</cp:coreProperties>
</file>