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GaylordRafaelDiazCru\Desktop\reportes de OAI\"/>
    </mc:Choice>
  </mc:AlternateContent>
  <xr:revisionPtr revIDLastSave="0" documentId="8_{7610224C-0C0A-485D-BC6C-A8079D50FD5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tilla Presupuesto" sheetId="2" r:id="rId1"/>
    <sheet name="Hoja1" sheetId="3" r:id="rId2"/>
  </sheets>
  <definedNames>
    <definedName name="_xlnm.Print_Titles" localSheetId="0">'Plantilla Presupuesto'!$1:$12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0" i="2" l="1"/>
  <c r="I78" i="2"/>
  <c r="H78" i="2"/>
  <c r="I14" i="2"/>
  <c r="I15" i="2"/>
  <c r="I16" i="2"/>
  <c r="I19" i="2"/>
  <c r="I21" i="2"/>
  <c r="I23" i="2"/>
  <c r="I24" i="2"/>
  <c r="I26" i="2"/>
  <c r="I27" i="2"/>
  <c r="I28" i="2"/>
  <c r="I31" i="2"/>
  <c r="I39" i="2"/>
  <c r="I37" i="2"/>
  <c r="I30" i="2"/>
  <c r="I20" i="2"/>
  <c r="H30" i="2"/>
  <c r="H37" i="2"/>
  <c r="H20" i="2"/>
  <c r="H14" i="2"/>
  <c r="L36" i="2"/>
  <c r="N25" i="2"/>
  <c r="M25" i="2"/>
  <c r="L25" i="2"/>
  <c r="N18" i="2"/>
  <c r="M18" i="2"/>
  <c r="L18" i="2"/>
  <c r="G15" i="2"/>
  <c r="G30" i="2"/>
  <c r="G74" i="2"/>
  <c r="G56" i="2"/>
  <c r="G21" i="2"/>
  <c r="F15" i="2"/>
  <c r="F14" i="2" s="1"/>
  <c r="F20" i="2"/>
  <c r="F30" i="2"/>
  <c r="E21" i="2"/>
  <c r="E20" i="2" s="1"/>
  <c r="I89" i="2"/>
  <c r="E14" i="2"/>
  <c r="D14" i="2"/>
  <c r="I88" i="2"/>
  <c r="I87" i="2"/>
  <c r="I86" i="2"/>
  <c r="I85" i="2"/>
  <c r="I84" i="2"/>
  <c r="I83" i="2"/>
  <c r="I82" i="2"/>
  <c r="I81" i="2"/>
  <c r="I80" i="2"/>
  <c r="I79" i="2"/>
  <c r="I77" i="2"/>
  <c r="I76" i="2"/>
  <c r="I75" i="2"/>
  <c r="I73" i="2"/>
  <c r="I72" i="2"/>
  <c r="I70" i="2"/>
  <c r="I69" i="2"/>
  <c r="I68" i="2"/>
  <c r="I67" i="2"/>
  <c r="I65" i="2"/>
  <c r="I64" i="2"/>
  <c r="I63" i="2"/>
  <c r="I62" i="2"/>
  <c r="I61" i="2"/>
  <c r="I60" i="2"/>
  <c r="I59" i="2"/>
  <c r="I57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38" i="2"/>
  <c r="I36" i="2"/>
  <c r="I34" i="2"/>
  <c r="I33" i="2"/>
  <c r="I32" i="2"/>
  <c r="I29" i="2"/>
  <c r="I25" i="2"/>
  <c r="I22" i="2"/>
  <c r="I18" i="2"/>
  <c r="G28" i="2"/>
  <c r="G19" i="2"/>
  <c r="E24" i="3"/>
  <c r="D21" i="3"/>
  <c r="C12" i="3"/>
  <c r="E30" i="2"/>
  <c r="D30" i="2"/>
  <c r="D78" i="2" s="1"/>
  <c r="F74" i="2"/>
  <c r="F71" i="2"/>
  <c r="F66" i="2"/>
  <c r="F78" i="2" l="1"/>
  <c r="E78" i="2"/>
  <c r="G14" i="2"/>
  <c r="G20" i="2"/>
  <c r="G78" i="2" l="1"/>
  <c r="G90" i="2" s="1"/>
  <c r="F90" i="2"/>
  <c r="E74" i="2"/>
  <c r="E71" i="2"/>
  <c r="E66" i="2"/>
  <c r="E56" i="2"/>
  <c r="E40" i="2"/>
  <c r="D74" i="2"/>
  <c r="D71" i="2"/>
  <c r="D66" i="2"/>
  <c r="D56" i="2"/>
  <c r="D40" i="2"/>
  <c r="I66" i="2" l="1"/>
  <c r="I71" i="2"/>
  <c r="I74" i="2"/>
  <c r="I40" i="2"/>
  <c r="I56" i="2"/>
  <c r="E90" i="2"/>
  <c r="C66" i="2" l="1"/>
  <c r="C78" i="2"/>
  <c r="C90" i="2" s="1"/>
  <c r="B20" i="2" l="1"/>
  <c r="B30" i="2" l="1"/>
  <c r="B66" i="2" l="1"/>
  <c r="B56" i="2"/>
  <c r="B14" i="2"/>
  <c r="B13" i="2" l="1"/>
  <c r="B78" i="2" l="1"/>
  <c r="B90" i="2" l="1"/>
  <c r="D90" i="2" l="1"/>
  <c r="I90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<sst xmlns="http://schemas.openxmlformats.org/spreadsheetml/2006/main" count="125" uniqueCount="125">
  <si>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</si>
  <si>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</si>
  <si>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</si>
  <si>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</si>
  <si>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</si>
  <si>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</si>
  <si>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</si>
  <si>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</si>
  <si>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</si>
  <si>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</si>
  <si>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</si>
  <si>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</si>
  <si>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</si>
  <si>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</si>
  <si>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</si>
  <si>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</si>
  <si>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</si>
  <si>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</si>
  <si>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</si>
  <si>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</si>
  <si>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</si>
  <si>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</si>
  <si>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</si>
  <si>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</si>
  <si>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</si>
  <si>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</si>
  <si>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</si>
  <si>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</si>
  <si>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</si>
  <si>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</si>
  <si>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</si>
  <si>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</si>
  <si>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</si>
  <si>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</si>
  <si>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</si>
  <si>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</si>
  <si>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</si>
  <si>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</si>
  <si>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</si>
  <si>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</si>
  <si>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</si>
  <si>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</si>
  <si>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</si>
  <si>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</si>
  <si>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</si>
  <si>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</si>
  <si>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</si>
  <si>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</si>
  <si>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</si>
  <si>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</si>
  <si>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</si>
  <si>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</si>
  <si>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</si>
  <si>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</si>
  <si>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</si>
  <si>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</si>
  <si>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</si>
  <si>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</si>
  <si>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</si>
  <si>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</si>
  <si>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</si>
  <si>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</si>
  <si>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</si>
  <si>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</si>
  <si>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</si>
  <si>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</si>
  <si>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</si>
  <si>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</si>
  <si>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</si>
  <si>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</si>
  <si>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</si>
  <si>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</si>
  <si>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</si>
  <si>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</si>
  <si>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</si>
  <si>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</si>
  <si>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</si>
  <si>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</si>
  <si>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</si>
  <si>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</si>
  <si>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Presupuesto de Gastos y Aplicaciones Financieras </t>
  </si>
  <si>
    <t>Ministerio de la Presidencia</t>
  </si>
  <si>
    <t>Fuente: SIGEF</t>
  </si>
  <si>
    <t>un presupuesto complementario.</t>
  </si>
  <si>
    <r>
      <rPr>
        <b/>
        <sz val="11"/>
        <color theme="1"/>
        <rFont val="Calibri"/>
        <family val="2"/>
        <scheme val="minor"/>
      </rPr>
      <t>Presupuesto modificado</t>
    </r>
    <r>
      <rPr>
        <sz val="11"/>
        <color theme="1"/>
        <rFont val="Calibri"/>
        <family val="2"/>
        <scheme val="minor"/>
      </rPr>
      <t xml:space="preserve">: Se refiere al prespuesto aprobado en caso de que el Congreso Nacional apruebe </t>
    </r>
  </si>
  <si>
    <t>cumplido los requisitos administrativos dispuestos por el reglamento de la presente Ley.</t>
  </si>
  <si>
    <r>
      <t xml:space="preserve">Total devengado: </t>
    </r>
    <r>
      <rPr>
        <sz val="11"/>
        <color theme="1"/>
        <rFont val="Calibri"/>
        <family val="2"/>
        <scheme val="minor"/>
      </rPr>
      <t>Son los recursos financieros que surge con la obligacion de pago por la recepción de conformidad</t>
    </r>
  </si>
  <si>
    <t xml:space="preserve">de obras, bienes y servicios oportunmente contratados o, en los casos de gastos sin contrapretación, por haberse </t>
  </si>
  <si>
    <r>
      <rPr>
        <b/>
        <sz val="11"/>
        <color theme="1"/>
        <rFont val="Calibri"/>
        <family val="2"/>
        <scheme val="minor"/>
      </rPr>
      <t>Presupuesto aprobado</t>
    </r>
    <r>
      <rPr>
        <sz val="11"/>
        <color theme="1"/>
        <rFont val="Calibri"/>
        <family val="2"/>
        <scheme val="minor"/>
      </rPr>
      <t>: Se refiere al prepuesto aprobado en Ley de Prespuesto General del Estado</t>
    </r>
  </si>
  <si>
    <t>AÑO 2024</t>
  </si>
  <si>
    <t>Unidad Ejecutada para la Readecuacion de Barrios y Entornos</t>
  </si>
  <si>
    <t>Presupuesto Modificado</t>
  </si>
  <si>
    <t>Gastos devengados</t>
  </si>
  <si>
    <t xml:space="preserve">Enero </t>
  </si>
  <si>
    <t>Total</t>
  </si>
  <si>
    <t>Febrero</t>
  </si>
  <si>
    <t>Marzo</t>
  </si>
  <si>
    <t xml:space="preserve">                                                              Elaborado por                                                                                     Revisado por                                                            Aprobado por                         </t>
  </si>
  <si>
    <t xml:space="preserve">                                                     Yovanny  De La Rosa                                                                          Gaylord Rafael Diaz                                                     Daniel Quiñones</t>
  </si>
  <si>
    <t xml:space="preserve">                                                              Contador                                                                                        Asesor Financiero                                                      Director Financiero</t>
  </si>
  <si>
    <t>Abril</t>
  </si>
  <si>
    <t>2.1.1.1.01</t>
  </si>
  <si>
    <t>2.1.1.2.11</t>
  </si>
  <si>
    <t>2.1.5.2.01</t>
  </si>
  <si>
    <t>2.1.5.1.01</t>
  </si>
  <si>
    <t>2.1.5.3.01</t>
  </si>
  <si>
    <t>2.1.1.2.08</t>
  </si>
  <si>
    <t>2.1.2.2.05</t>
  </si>
  <si>
    <t>2.2.1.3.01</t>
  </si>
  <si>
    <t>2.2.1.5.01</t>
  </si>
  <si>
    <t>2.2.1.6.01</t>
  </si>
  <si>
    <t>2.2.2.1.01</t>
  </si>
  <si>
    <t>2.2.3.1.01</t>
  </si>
  <si>
    <t>2.2.7.1.03</t>
  </si>
  <si>
    <t>2.2.8.6.01</t>
  </si>
  <si>
    <t>2.2.8.7.06</t>
  </si>
  <si>
    <t>2.3.7.1.01</t>
  </si>
  <si>
    <t>2.3.2.3.01</t>
  </si>
  <si>
    <t>Mayo</t>
  </si>
  <si>
    <t>2.1.1</t>
  </si>
  <si>
    <t>2.1.2</t>
  </si>
  <si>
    <t>2.1.5</t>
  </si>
  <si>
    <t>2.2.1</t>
  </si>
  <si>
    <t>2.2.4</t>
  </si>
  <si>
    <t>2.2.8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</si>
</sst>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0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1" fillId="0" borderId="5" xfId="1" applyFont="1" applyBorder="1" applyAlignment="1">
      <alignment horizontal="left" vertical="center" wrapText="1"/>
    </xf>
    <xf numFmtId="43" fontId="4" fillId="0" borderId="6" xfId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164" fontId="1" fillId="0" borderId="3" xfId="0" applyNumberFormat="1" applyFont="1" applyBorder="1" applyAlignment="1">
      <alignment vertical="center" wrapText="1"/>
    </xf>
    <xf numFmtId="164" fontId="0" fillId="0" borderId="8" xfId="0" applyNumberFormat="1" applyBorder="1" applyAlignment="1">
      <alignment vertical="center" wrapText="1"/>
    </xf>
    <xf numFmtId="0" fontId="0" fillId="0" borderId="4" xfId="0" applyBorder="1"/>
    <xf numFmtId="43" fontId="1" fillId="0" borderId="6" xfId="1" applyFont="1" applyBorder="1" applyAlignment="1">
      <alignment vertical="center" wrapText="1"/>
    </xf>
    <xf numFmtId="43" fontId="1" fillId="0" borderId="9" xfId="1" applyFont="1" applyBorder="1" applyAlignment="1">
      <alignment vertical="center" wrapText="1"/>
    </xf>
    <xf numFmtId="43" fontId="0" fillId="0" borderId="0" xfId="0" applyNumberFormat="1"/>
    <xf numFmtId="0" fontId="1" fillId="0" borderId="0" xfId="0" applyFont="1"/>
    <xf numFmtId="43" fontId="0" fillId="0" borderId="3" xfId="0" applyNumberFormat="1" applyBorder="1" applyAlignment="1">
      <alignment vertical="center" wrapText="1"/>
    </xf>
    <xf numFmtId="4" fontId="0" fillId="0" borderId="8" xfId="1" applyNumberFormat="1" applyFont="1" applyBorder="1" applyAlignment="1">
      <alignment vertical="center" wrapText="1"/>
    </xf>
    <xf numFmtId="4" fontId="0" fillId="0" borderId="3" xfId="0" applyNumberFormat="1" applyBorder="1" applyAlignment="1">
      <alignment vertical="center" wrapText="1"/>
    </xf>
    <xf numFmtId="4" fontId="0" fillId="0" borderId="5" xfId="0" applyNumberFormat="1" applyBorder="1" applyAlignment="1">
      <alignment vertical="center"/>
    </xf>
    <xf numFmtId="4" fontId="0" fillId="0" borderId="8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 wrapText="1"/>
    </xf>
    <xf numFmtId="4" fontId="0" fillId="0" borderId="5" xfId="0" applyNumberFormat="1" applyBorder="1" applyAlignment="1">
      <alignment vertical="center" wrapText="1"/>
    </xf>
    <xf numFmtId="4" fontId="1" fillId="2" borderId="12" xfId="0" applyNumberFormat="1" applyFont="1" applyFill="1" applyBorder="1" applyAlignment="1">
      <alignment horizontal="center" vertical="center" wrapText="1"/>
    </xf>
    <xf numFmtId="4" fontId="0" fillId="0" borderId="5" xfId="0" applyNumberFormat="1" applyBorder="1"/>
    <xf numFmtId="4" fontId="0" fillId="0" borderId="12" xfId="0" applyNumberFormat="1" applyBorder="1"/>
    <xf numFmtId="4" fontId="0" fillId="0" borderId="8" xfId="0" applyNumberFormat="1" applyBorder="1"/>
    <xf numFmtId="4" fontId="0" fillId="0" borderId="3" xfId="0" applyNumberFormat="1" applyBorder="1"/>
    <xf numFmtId="4" fontId="0" fillId="0" borderId="15" xfId="0" applyNumberFormat="1" applyBorder="1"/>
    <xf numFmtId="4" fontId="0" fillId="0" borderId="8" xfId="0" applyNumberFormat="1" applyBorder="1" applyAlignment="1">
      <alignment vertical="center"/>
    </xf>
    <xf numFmtId="4" fontId="1" fillId="3" borderId="16" xfId="0" applyNumberFormat="1" applyFont="1" applyFill="1" applyBorder="1" applyAlignment="1">
      <alignment horizontal="center" vertical="center" wrapText="1"/>
    </xf>
    <xf numFmtId="4" fontId="4" fillId="0" borderId="12" xfId="1" applyNumberFormat="1" applyFont="1" applyBorder="1" applyAlignment="1">
      <alignment vertical="center" wrapText="1"/>
    </xf>
    <xf numFmtId="4" fontId="0" fillId="0" borderId="13" xfId="0" applyNumberFormat="1" applyBorder="1" applyAlignment="1">
      <alignment vertical="center" wrapText="1"/>
    </xf>
    <xf numFmtId="4" fontId="4" fillId="0" borderId="14" xfId="1" applyNumberFormat="1" applyFont="1" applyBorder="1" applyAlignment="1">
      <alignment vertical="center" wrapText="1"/>
    </xf>
    <xf numFmtId="43" fontId="1" fillId="4" borderId="6" xfId="1" applyFont="1" applyFill="1" applyBorder="1" applyAlignment="1">
      <alignment vertical="center" wrapText="1"/>
    </xf>
    <xf numFmtId="4" fontId="1" fillId="4" borderId="13" xfId="0" applyNumberFormat="1" applyFont="1" applyFill="1" applyBorder="1" applyAlignment="1">
      <alignment vertical="center" wrapText="1"/>
    </xf>
    <xf numFmtId="43" fontId="1" fillId="4" borderId="7" xfId="1" applyFont="1" applyFill="1" applyBorder="1" applyAlignment="1">
      <alignment vertical="center" wrapText="1"/>
    </xf>
    <xf numFmtId="43" fontId="1" fillId="4" borderId="12" xfId="1" applyFont="1" applyFill="1" applyBorder="1" applyAlignment="1">
      <alignment horizontal="left" vertical="center" wrapText="1"/>
    </xf>
    <xf numFmtId="4" fontId="0" fillId="0" borderId="18" xfId="0" applyNumberFormat="1" applyBorder="1" applyAlignment="1">
      <alignment vertical="center" wrapText="1"/>
    </xf>
    <xf numFmtId="0" fontId="0" fillId="0" borderId="3" xfId="0" applyBorder="1"/>
    <xf numFmtId="4" fontId="1" fillId="4" borderId="12" xfId="0" applyNumberFormat="1" applyFont="1" applyFill="1" applyBorder="1" applyAlignment="1">
      <alignment vertical="center" wrapText="1"/>
    </xf>
    <xf numFmtId="4" fontId="0" fillId="0" borderId="12" xfId="0" applyNumberFormat="1" applyBorder="1" applyAlignment="1">
      <alignment vertical="center" wrapText="1"/>
    </xf>
    <xf numFmtId="43" fontId="4" fillId="4" borderId="6" xfId="1" applyFont="1" applyFill="1" applyBorder="1" applyAlignment="1">
      <alignment vertical="center" wrapText="1"/>
    </xf>
    <xf numFmtId="4" fontId="0" fillId="0" borderId="19" xfId="0" applyNumberFormat="1" applyBorder="1"/>
    <xf numFmtId="4" fontId="1" fillId="4" borderId="20" xfId="0" applyNumberFormat="1" applyFont="1" applyFill="1" applyBorder="1" applyAlignment="1">
      <alignment vertical="center" wrapText="1"/>
    </xf>
    <xf numFmtId="0" fontId="0" fillId="5" borderId="3" xfId="0" applyFill="1" applyBorder="1"/>
    <xf numFmtId="43" fontId="0" fillId="0" borderId="3" xfId="1" applyFont="1" applyBorder="1"/>
    <xf numFmtId="0" fontId="0" fillId="6" borderId="3" xfId="0" applyFill="1" applyBorder="1"/>
    <xf numFmtId="43" fontId="0" fillId="6" borderId="3" xfId="1" applyFont="1" applyFill="1" applyBorder="1"/>
    <xf numFmtId="43" fontId="0" fillId="5" borderId="3" xfId="1" applyFont="1" applyFill="1" applyBorder="1"/>
    <xf numFmtId="0" fontId="0" fillId="7" borderId="3" xfId="0" applyFill="1" applyBorder="1"/>
    <xf numFmtId="43" fontId="0" fillId="7" borderId="3" xfId="1" applyFont="1" applyFill="1" applyBorder="1"/>
    <xf numFmtId="43" fontId="0" fillId="8" borderId="3" xfId="1" applyFont="1" applyFill="1" applyBorder="1"/>
    <xf numFmtId="43" fontId="1" fillId="4" borderId="21" xfId="1" applyFont="1" applyFill="1" applyBorder="1" applyAlignment="1">
      <alignment horizontal="left" vertical="center" wrapText="1"/>
    </xf>
    <xf numFmtId="2" fontId="0" fillId="0" borderId="3" xfId="1" applyNumberFormat="1" applyFont="1" applyBorder="1"/>
    <xf numFmtId="43" fontId="4" fillId="4" borderId="12" xfId="1" applyFont="1" applyFill="1" applyBorder="1" applyAlignment="1">
      <alignment horizontal="left" vertical="center" wrapText="1"/>
    </xf>
    <xf numFmtId="2" fontId="0" fillId="0" borderId="3" xfId="0" applyNumberFormat="1" applyBorder="1"/>
    <xf numFmtId="2" fontId="4" fillId="4" borderId="12" xfId="1" applyNumberFormat="1" applyFont="1" applyFill="1" applyBorder="1" applyAlignment="1">
      <alignment horizontal="right" vertical="center" wrapText="1"/>
    </xf>
    <xf numFmtId="43" fontId="0" fillId="0" borderId="0" xfId="1" applyFont="1"/>
    <xf numFmtId="2" fontId="1" fillId="4" borderId="6" xfId="1" applyNumberFormat="1" applyFont="1" applyFill="1" applyBorder="1" applyAlignment="1">
      <alignment vertical="center" wrapText="1"/>
    </xf>
    <xf numFmtId="4" fontId="0" fillId="0" borderId="0" xfId="0" applyNumberFormat="1"/>
    <xf numFmtId="2" fontId="0" fillId="7" borderId="3" xfId="1" applyNumberFormat="1" applyFont="1" applyFill="1" applyBorder="1" applyAlignment="1"/>
    <xf numFmtId="4" fontId="1" fillId="4" borderId="19" xfId="0" applyNumberFormat="1" applyFont="1" applyFill="1" applyBorder="1" applyAlignment="1">
      <alignment vertical="center" wrapText="1"/>
    </xf>
    <xf numFmtId="43" fontId="4" fillId="4" borderId="7" xfId="1" applyFont="1" applyFill="1" applyBorder="1" applyAlignment="1">
      <alignment vertical="center" wrapText="1"/>
    </xf>
    <xf numFmtId="2" fontId="1" fillId="4" borderId="22" xfId="1" applyNumberFormat="1" applyFont="1" applyFill="1" applyBorder="1" applyAlignment="1">
      <alignment vertical="center" wrapText="1"/>
    </xf>
    <xf numFmtId="2" fontId="1" fillId="4" borderId="7" xfId="1" applyNumberFormat="1" applyFont="1" applyFill="1" applyBorder="1" applyAlignment="1">
      <alignment vertical="center" wrapText="1"/>
    </xf>
    <xf numFmtId="4" fontId="1" fillId="2" borderId="21" xfId="0" applyNumberFormat="1" applyFont="1" applyFill="1" applyBorder="1" applyAlignment="1">
      <alignment horizontal="center" vertical="center" wrapText="1"/>
    </xf>
    <xf numFmtId="4" fontId="0" fillId="0" borderId="16" xfId="0" applyNumberFormat="1" applyBorder="1" applyAlignment="1">
      <alignment vertical="center" wrapText="1"/>
    </xf>
    <xf numFmtId="4" fontId="1" fillId="2" borderId="23" xfId="0" applyNumberFormat="1" applyFont="1" applyFill="1" applyBorder="1" applyAlignment="1">
      <alignment vertical="center" wrapText="1"/>
    </xf>
    <xf numFmtId="43" fontId="4" fillId="4" borderId="22" xfId="1" applyFont="1" applyFill="1" applyBorder="1" applyAlignment="1">
      <alignment vertical="center" wrapText="1"/>
    </xf>
    <xf numFmtId="2" fontId="0" fillId="0" borderId="0" xfId="1" applyNumberFormat="1" applyFont="1"/>
    <xf numFmtId="0" fontId="2" fillId="3" borderId="2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43" fontId="0" fillId="0" borderId="3" xfId="1" applyFont="1" applyBorder="1" applyAlignment="1">
      <alignment horizontal="center"/>
    </xf>
    <xf numFmtId="0" fontId="0" fillId="0" borderId="0" xfId="0" applyBorder="1"/>
    <xf numFmtId="43" fontId="0" fillId="0" borderId="0" xfId="1" applyFont="1" applyBorder="1"/>
    <xf numFmtId="43" fontId="1" fillId="0" borderId="0" xfId="1" applyFont="1"/>
    <xf numFmtId="43" fontId="1" fillId="0" borderId="0" xfId="0" applyNumberFormat="1" applyFont="1"/>
    <xf numFmtId="43" fontId="1" fillId="4" borderId="3" xfId="1" applyFont="1" applyFill="1" applyBorder="1" applyAlignment="1">
      <alignment horizontal="left" vertical="center" wrapText="1"/>
    </xf>
    <xf numFmtId="4" fontId="1" fillId="4" borderId="3" xfId="0" applyNumberFormat="1" applyFont="1" applyFill="1" applyBorder="1" applyAlignment="1">
      <alignment vertical="center" wrapText="1"/>
    </xf>
    <xf numFmtId="43" fontId="4" fillId="4" borderId="3" xfId="1" applyFont="1" applyFill="1" applyBorder="1" applyAlignment="1">
      <alignment vertical="center" wrapText="1"/>
    </xf>
    <xf numFmtId="2" fontId="1" fillId="4" borderId="3" xfId="1" applyNumberFormat="1" applyFont="1" applyFill="1" applyBorder="1" applyAlignment="1">
      <alignment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vertical="center" wrapText="1"/>
    </xf>
    <xf numFmtId="4" fontId="0" fillId="0" borderId="3" xfId="0" applyNumberFormat="1" applyBorder="1" applyAlignment="1">
      <alignment vertical="center"/>
    </xf>
    <xf numFmtId="4" fontId="1" fillId="3" borderId="3" xfId="0" applyNumberFormat="1" applyFont="1" applyFill="1" applyBorder="1" applyAlignment="1">
      <alignment horizontal="center" vertical="center" wrapText="1"/>
    </xf>
    <xf numFmtId="43" fontId="1" fillId="4" borderId="25" xfId="1" applyFont="1" applyFill="1" applyBorder="1" applyAlignment="1">
      <alignment horizontal="left" vertical="center" wrapText="1"/>
    </xf>
    <xf numFmtId="2" fontId="0" fillId="0" borderId="4" xfId="1" applyNumberFormat="1" applyFont="1" applyBorder="1"/>
    <xf numFmtId="4" fontId="1" fillId="4" borderId="24" xfId="0" applyNumberFormat="1" applyFont="1" applyFill="1" applyBorder="1" applyAlignment="1">
      <alignment vertical="center" wrapText="1"/>
    </xf>
    <xf numFmtId="43" fontId="1" fillId="4" borderId="26" xfId="1" applyFont="1" applyFill="1" applyBorder="1" applyAlignment="1">
      <alignment vertical="center" wrapText="1"/>
    </xf>
    <xf numFmtId="43" fontId="1" fillId="4" borderId="24" xfId="1" applyFont="1" applyFill="1" applyBorder="1" applyAlignment="1">
      <alignment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R104"/>
  <sheetViews>
    <sheetView showGridLines="0" tabSelected="1" topLeftCell="B7" zoomScale="140" zoomScaleNormal="140" workbookViewId="0">
      <selection activeCell="K84" sqref="K84"/>
    </sheetView>
  </sheetViews>
  <sheetFormatPr baseColWidth="10" defaultColWidth="9.109375" defaultRowHeight="14.4" x14ac:dyDescent="0.3"/>
  <cols>
    <col min="1" max="1" width="87.33203125" customWidth="1"/>
    <col min="2" max="2" width="17.109375" customWidth="1"/>
    <col min="3" max="3" width="12.77734375" customWidth="1"/>
    <col min="4" max="4" width="13.5546875" customWidth="1"/>
    <col min="5" max="5" width="14.88671875" customWidth="1"/>
    <col min="6" max="7" width="13.88671875" customWidth="1"/>
    <col min="8" max="9" width="14.44140625" customWidth="1"/>
    <col min="10" max="10" width="14.6640625" customWidth="1"/>
    <col min="12" max="14" width="13.5546875" bestFit="1" customWidth="1"/>
    <col min="15" max="15" width="11.109375" bestFit="1" customWidth="1"/>
    <col min="16" max="16" width="12.5546875" bestFit="1" customWidth="1"/>
    <col min="17" max="17" width="17.109375" bestFit="1" customWidth="1"/>
  </cols>
  <sheetData>
    <row r="2" spans="1:18" ht="63" customHeight="1" x14ac:dyDescent="0.3">
      <c r="A2" t="e" vm="1">
        <v>#VALUE!</v>
      </c>
    </row>
    <row r="3" spans="1:18" ht="3.6" customHeight="1" x14ac:dyDescent="0.3"/>
    <row r="4" spans="1:18" ht="15" hidden="1" customHeight="1" thickBot="1" x14ac:dyDescent="0.35"/>
    <row r="5" spans="1:18" ht="15" hidden="1" customHeight="1" thickBot="1" x14ac:dyDescent="0.35"/>
    <row r="6" spans="1:18" ht="14.4" hidden="1" customHeight="1" x14ac:dyDescent="0.3"/>
    <row r="7" spans="1:18" ht="18" x14ac:dyDescent="0.3">
      <c r="A7" s="81" t="s">
        <v>81</v>
      </c>
      <c r="B7" s="81"/>
      <c r="D7" s="8"/>
    </row>
    <row r="8" spans="1:18" ht="18" x14ac:dyDescent="0.3">
      <c r="A8" s="81" t="s">
        <v>90</v>
      </c>
      <c r="B8" s="81"/>
      <c r="D8" s="8"/>
      <c r="J8" s="17"/>
    </row>
    <row r="9" spans="1:18" ht="18" x14ac:dyDescent="0.35">
      <c r="A9" s="81" t="s">
        <v>89</v>
      </c>
      <c r="B9" s="81"/>
      <c r="D9" s="4"/>
      <c r="J9" s="17"/>
    </row>
    <row r="10" spans="1:18" ht="16.2" thickBot="1" x14ac:dyDescent="0.35">
      <c r="A10" s="83" t="s">
        <v>80</v>
      </c>
      <c r="B10" s="83"/>
      <c r="C10" s="17"/>
      <c r="D10" s="8"/>
    </row>
    <row r="11" spans="1:18" ht="15" thickBot="1" x14ac:dyDescent="0.35">
      <c r="A11" s="82" t="s">
        <v>36</v>
      </c>
      <c r="B11" s="82"/>
      <c r="D11" s="78" t="s">
        <v>92</v>
      </c>
      <c r="E11" s="79"/>
      <c r="F11" s="79"/>
      <c r="G11" s="79"/>
      <c r="H11" s="80"/>
    </row>
    <row r="12" spans="1:18" ht="31.8" thickBot="1" x14ac:dyDescent="0.35">
      <c r="A12" s="7" t="s">
        <v>0</v>
      </c>
      <c r="B12" s="74" t="s">
        <v>37</v>
      </c>
      <c r="C12" s="74" t="s">
        <v>91</v>
      </c>
      <c r="D12" s="75" t="s">
        <v>93</v>
      </c>
      <c r="E12" s="76" t="s">
        <v>95</v>
      </c>
      <c r="F12" s="76" t="s">
        <v>96</v>
      </c>
      <c r="G12" s="76" t="s">
        <v>100</v>
      </c>
      <c r="H12" s="84" t="s">
        <v>118</v>
      </c>
      <c r="I12" s="77" t="s">
        <v>94</v>
      </c>
    </row>
    <row r="13" spans="1:18" ht="15" thickBot="1" x14ac:dyDescent="0.35">
      <c r="A13" s="1" t="s">
        <v>1</v>
      </c>
      <c r="B13" s="9">
        <f>+B14+B20+B30+B40+B56+B66</f>
        <v>178349806</v>
      </c>
      <c r="C13" s="9"/>
      <c r="D13" s="9"/>
      <c r="E13" s="9"/>
      <c r="F13" s="9"/>
      <c r="G13" s="9"/>
      <c r="H13" s="9"/>
      <c r="I13" s="9"/>
      <c r="O13" s="87"/>
    </row>
    <row r="14" spans="1:18" ht="15" thickBot="1" x14ac:dyDescent="0.35">
      <c r="A14" s="2" t="s">
        <v>2</v>
      </c>
      <c r="B14" s="39">
        <f>+B15+B16+B17+B18+B19</f>
        <v>74540406</v>
      </c>
      <c r="C14" s="39"/>
      <c r="D14" s="40">
        <f>D15+D16+D19</f>
        <v>4443523.6399999997</v>
      </c>
      <c r="E14" s="40">
        <f>E15+E16+E17+E19</f>
        <v>16981724.100000001</v>
      </c>
      <c r="F14" s="40">
        <f>F15+F16+F19</f>
        <v>10906258.17</v>
      </c>
      <c r="G14" s="56">
        <f>G15+G16+G19</f>
        <v>10379869.32</v>
      </c>
      <c r="H14" s="91">
        <f>H19+H16+H15</f>
        <v>10447172.52</v>
      </c>
      <c r="I14" s="40">
        <f>D14+E14+F14+G14</f>
        <v>42711375.230000004</v>
      </c>
      <c r="L14" s="85" t="s">
        <v>119</v>
      </c>
      <c r="M14" s="86" t="s">
        <v>120</v>
      </c>
      <c r="N14" s="85" t="s">
        <v>121</v>
      </c>
      <c r="O14" s="88"/>
      <c r="P14" s="61"/>
      <c r="Q14" s="61"/>
      <c r="R14" s="61"/>
    </row>
    <row r="15" spans="1:18" ht="15" thickBot="1" x14ac:dyDescent="0.35">
      <c r="A15" s="3" t="s">
        <v>3</v>
      </c>
      <c r="B15" s="11">
        <v>54710539</v>
      </c>
      <c r="C15" s="11"/>
      <c r="D15" s="34">
        <v>3650703</v>
      </c>
      <c r="E15" s="34">
        <v>14539793</v>
      </c>
      <c r="F15" s="34">
        <f>8848495.85+476388</f>
        <v>9324883.8499999996</v>
      </c>
      <c r="G15" s="49">
        <f>3728703+5011045+58747</f>
        <v>8798495</v>
      </c>
      <c r="H15" s="49">
        <v>8857242</v>
      </c>
      <c r="I15" s="58">
        <f>D15+E15+F15+G15+H15</f>
        <v>45171116.850000001</v>
      </c>
      <c r="L15" s="61">
        <v>3728703</v>
      </c>
      <c r="M15" s="61">
        <v>260000</v>
      </c>
      <c r="N15" s="61">
        <v>624328.88</v>
      </c>
      <c r="O15" s="61"/>
      <c r="P15" s="61"/>
      <c r="Q15" s="61"/>
      <c r="R15" s="61"/>
    </row>
    <row r="16" spans="1:18" ht="15" thickBot="1" x14ac:dyDescent="0.35">
      <c r="A16" s="3" t="s">
        <v>4</v>
      </c>
      <c r="B16" s="11">
        <v>12316582</v>
      </c>
      <c r="C16" s="11"/>
      <c r="D16" s="20">
        <v>245000</v>
      </c>
      <c r="E16" s="20">
        <v>245000</v>
      </c>
      <c r="F16" s="20">
        <v>260000</v>
      </c>
      <c r="G16" s="49">
        <v>260000</v>
      </c>
      <c r="H16" s="49">
        <v>260000</v>
      </c>
      <c r="I16" s="58">
        <f>D16+E16+F16+G16+H16</f>
        <v>1270000</v>
      </c>
      <c r="L16" s="61">
        <v>5011045</v>
      </c>
      <c r="M16" s="61"/>
      <c r="N16" s="61">
        <v>628864.19999999995</v>
      </c>
      <c r="O16" s="61"/>
      <c r="P16" s="61"/>
      <c r="Q16" s="61"/>
      <c r="R16" s="61"/>
    </row>
    <row r="17" spans="1:18" ht="15" thickBot="1" x14ac:dyDescent="0.35">
      <c r="A17" s="3" t="s">
        <v>38</v>
      </c>
      <c r="B17" s="11">
        <v>0</v>
      </c>
      <c r="C17" s="11"/>
      <c r="D17" s="21">
        <v>0</v>
      </c>
      <c r="E17" s="21">
        <v>0</v>
      </c>
      <c r="F17" s="21">
        <v>0</v>
      </c>
      <c r="G17" s="57">
        <v>0</v>
      </c>
      <c r="H17" s="57"/>
      <c r="I17" s="60">
        <v>0</v>
      </c>
      <c r="K17" s="61"/>
      <c r="L17" s="61">
        <v>117494</v>
      </c>
      <c r="M17" s="17"/>
      <c r="N17" s="61">
        <v>76737.440000000002</v>
      </c>
      <c r="O17" s="61"/>
      <c r="P17" s="61"/>
      <c r="Q17" s="61"/>
      <c r="R17" s="61"/>
    </row>
    <row r="18" spans="1:18" ht="15" thickBot="1" x14ac:dyDescent="0.35">
      <c r="A18" s="3" t="s">
        <v>5</v>
      </c>
      <c r="B18" s="11"/>
      <c r="C18" s="11"/>
      <c r="D18" s="21">
        <v>0</v>
      </c>
      <c r="E18" s="21">
        <v>0</v>
      </c>
      <c r="F18" s="21">
        <v>0</v>
      </c>
      <c r="G18" s="57">
        <v>0</v>
      </c>
      <c r="H18" s="57"/>
      <c r="I18" s="60">
        <f t="shared" ref="I15:I77" si="0">D18+E18+F18+G18</f>
        <v>0</v>
      </c>
      <c r="K18" s="61"/>
      <c r="L18" s="89">
        <f>SUM(L15:L17)</f>
        <v>8857242</v>
      </c>
      <c r="M18" s="89">
        <f>M15</f>
        <v>260000</v>
      </c>
      <c r="N18" s="90">
        <f>SUM(N15:N17)</f>
        <v>1329930.52</v>
      </c>
      <c r="O18" s="61"/>
      <c r="P18" s="61"/>
      <c r="Q18" s="61"/>
    </row>
    <row r="19" spans="1:18" ht="15" thickBot="1" x14ac:dyDescent="0.35">
      <c r="A19" s="3" t="s">
        <v>6</v>
      </c>
      <c r="B19" s="11">
        <v>7513285</v>
      </c>
      <c r="C19" s="11"/>
      <c r="D19" s="22">
        <v>547820.64</v>
      </c>
      <c r="E19" s="21">
        <v>2196931.1</v>
      </c>
      <c r="F19" s="21">
        <v>1321374.32</v>
      </c>
      <c r="G19" s="49">
        <f>76517.44+620163.72+624693.16</f>
        <v>1321374.3199999998</v>
      </c>
      <c r="H19" s="49">
        <v>1329930.52</v>
      </c>
      <c r="I19" s="58">
        <f>D19+E19+F19+G19+H19</f>
        <v>6717430.9000000004</v>
      </c>
      <c r="M19" s="61"/>
      <c r="O19" s="61"/>
      <c r="P19" s="61"/>
      <c r="Q19" s="61"/>
      <c r="R19" s="61"/>
    </row>
    <row r="20" spans="1:18" ht="15" thickBot="1" x14ac:dyDescent="0.35">
      <c r="A20" s="2" t="s">
        <v>7</v>
      </c>
      <c r="B20" s="37">
        <f>SUM(B21:B29)</f>
        <v>69697480</v>
      </c>
      <c r="C20" s="37"/>
      <c r="D20" s="38">
        <v>569517.17000000004</v>
      </c>
      <c r="E20" s="38">
        <f>E23+E21</f>
        <v>693904.73</v>
      </c>
      <c r="F20" s="38">
        <f>F28+F27+F26+F25+F24+F23+F21</f>
        <v>12459143.310000001</v>
      </c>
      <c r="G20" s="47">
        <f>G21+G22+G23+G27+G28</f>
        <v>4063399.49</v>
      </c>
      <c r="H20" s="92">
        <f>H28+H24+H21</f>
        <v>4508080</v>
      </c>
      <c r="I20" s="40">
        <f>D20+E20+F20+G20+H20</f>
        <v>22294044.700000003</v>
      </c>
      <c r="O20" s="17"/>
      <c r="P20" s="61"/>
      <c r="R20" s="61"/>
    </row>
    <row r="21" spans="1:18" ht="15" thickBot="1" x14ac:dyDescent="0.35">
      <c r="A21" s="3" t="s">
        <v>8</v>
      </c>
      <c r="B21" s="13">
        <v>8151480</v>
      </c>
      <c r="C21" s="13"/>
      <c r="D21" s="35">
        <v>569517.17000000004</v>
      </c>
      <c r="E21" s="35">
        <f>449542+40747.41+50215.32</f>
        <v>540504.73</v>
      </c>
      <c r="F21" s="41">
        <v>527508.22</v>
      </c>
      <c r="G21" s="49">
        <f>448584.96+41912.11+51126.36</f>
        <v>541623.43000000005</v>
      </c>
      <c r="H21" s="49">
        <v>539480</v>
      </c>
      <c r="I21" s="58">
        <f>D21+E21+F21+G21+H21</f>
        <v>2718633.55</v>
      </c>
      <c r="K21" s="61"/>
      <c r="L21" s="85" t="s">
        <v>122</v>
      </c>
      <c r="M21" s="86" t="s">
        <v>123</v>
      </c>
      <c r="N21" s="85" t="s">
        <v>124</v>
      </c>
      <c r="Q21" s="61"/>
      <c r="R21" s="61"/>
    </row>
    <row r="22" spans="1:18" ht="15" thickBot="1" x14ac:dyDescent="0.35">
      <c r="A22" s="3" t="s">
        <v>9</v>
      </c>
      <c r="B22" s="11">
        <v>7000000</v>
      </c>
      <c r="C22" s="11"/>
      <c r="D22" s="36">
        <v>0</v>
      </c>
      <c r="E22" s="36">
        <v>0</v>
      </c>
      <c r="F22" s="36">
        <v>0</v>
      </c>
      <c r="G22" s="49">
        <v>1534000</v>
      </c>
      <c r="I22" s="58">
        <f t="shared" si="0"/>
        <v>1534000</v>
      </c>
      <c r="L22" s="61">
        <v>443760.03</v>
      </c>
      <c r="M22" s="61">
        <v>486900</v>
      </c>
      <c r="N22" s="61">
        <v>2731700</v>
      </c>
      <c r="Q22" s="61"/>
      <c r="R22" s="61"/>
    </row>
    <row r="23" spans="1:18" ht="18" customHeight="1" thickBot="1" x14ac:dyDescent="0.35">
      <c r="A23" s="3" t="s">
        <v>10</v>
      </c>
      <c r="B23" s="11">
        <v>1564000</v>
      </c>
      <c r="C23" s="11"/>
      <c r="D23" s="36">
        <v>0</v>
      </c>
      <c r="E23" s="21">
        <v>153400</v>
      </c>
      <c r="F23" s="23">
        <v>22400</v>
      </c>
      <c r="G23" s="49">
        <v>56500</v>
      </c>
      <c r="I23" s="58">
        <f>D23+E23+F23+G23</f>
        <v>232300</v>
      </c>
      <c r="L23" s="61">
        <v>40793.9</v>
      </c>
      <c r="M23" s="61"/>
      <c r="N23" s="61">
        <v>750000</v>
      </c>
      <c r="Q23" s="61"/>
      <c r="R23" s="61"/>
    </row>
    <row r="24" spans="1:18" ht="15" thickBot="1" x14ac:dyDescent="0.35">
      <c r="A24" s="3" t="s">
        <v>11</v>
      </c>
      <c r="B24" s="11">
        <v>500000</v>
      </c>
      <c r="C24" s="11"/>
      <c r="D24" s="36">
        <v>0</v>
      </c>
      <c r="E24" s="36">
        <v>0</v>
      </c>
      <c r="F24" s="21">
        <v>0</v>
      </c>
      <c r="G24" s="21">
        <v>0</v>
      </c>
      <c r="H24" s="49">
        <v>486900</v>
      </c>
      <c r="I24" s="60">
        <f>H24</f>
        <v>486900</v>
      </c>
      <c r="L24" s="61">
        <v>54926.07</v>
      </c>
      <c r="M24" s="61"/>
      <c r="N24" s="61"/>
      <c r="R24" s="61"/>
    </row>
    <row r="25" spans="1:18" ht="15" thickBot="1" x14ac:dyDescent="0.35">
      <c r="A25" s="3" t="s">
        <v>12</v>
      </c>
      <c r="B25" s="11">
        <v>11200000</v>
      </c>
      <c r="C25" s="11"/>
      <c r="D25" s="36">
        <v>0</v>
      </c>
      <c r="E25" s="36">
        <v>0</v>
      </c>
      <c r="F25" s="59">
        <v>0</v>
      </c>
      <c r="G25" s="59">
        <v>0</v>
      </c>
      <c r="H25" s="59"/>
      <c r="I25" s="60">
        <f t="shared" si="0"/>
        <v>0</v>
      </c>
      <c r="L25" s="90">
        <f>SUM(L22:L24)</f>
        <v>539480</v>
      </c>
      <c r="M25" s="90">
        <f>M22</f>
        <v>486900</v>
      </c>
      <c r="N25" s="90">
        <f>SUM(N22:N24)</f>
        <v>3481700</v>
      </c>
      <c r="O25" s="61"/>
      <c r="R25" s="61"/>
    </row>
    <row r="26" spans="1:18" ht="15" thickBot="1" x14ac:dyDescent="0.35">
      <c r="A26" s="3" t="s">
        <v>13</v>
      </c>
      <c r="B26" s="11">
        <v>3300000</v>
      </c>
      <c r="C26" s="11"/>
      <c r="D26" s="36">
        <v>0</v>
      </c>
      <c r="E26" s="36">
        <v>0</v>
      </c>
      <c r="F26" s="21">
        <v>83464.320000000007</v>
      </c>
      <c r="G26" s="21">
        <v>0</v>
      </c>
      <c r="H26" s="21"/>
      <c r="I26" s="58">
        <f>D26+E26+F26+G26</f>
        <v>83464.320000000007</v>
      </c>
      <c r="O26" s="61"/>
    </row>
    <row r="27" spans="1:18" ht="15" thickBot="1" x14ac:dyDescent="0.35">
      <c r="A27" s="3" t="s">
        <v>14</v>
      </c>
      <c r="B27" s="11">
        <v>13000000</v>
      </c>
      <c r="C27" s="11"/>
      <c r="D27" s="36">
        <v>0</v>
      </c>
      <c r="E27" s="36">
        <v>0</v>
      </c>
      <c r="F27" s="21">
        <v>267971.20000000001</v>
      </c>
      <c r="G27" s="49">
        <v>342436</v>
      </c>
      <c r="H27" s="49"/>
      <c r="I27" s="58">
        <f>D27+E27+F27+G27</f>
        <v>610407.19999999995</v>
      </c>
      <c r="N27" s="61"/>
      <c r="O27" s="61"/>
    </row>
    <row r="28" spans="1:18" ht="15" thickBot="1" x14ac:dyDescent="0.35">
      <c r="A28" s="3" t="s">
        <v>15</v>
      </c>
      <c r="B28" s="11">
        <v>21000000</v>
      </c>
      <c r="C28" s="11"/>
      <c r="D28" s="36">
        <v>0</v>
      </c>
      <c r="E28" s="36">
        <v>0</v>
      </c>
      <c r="F28" s="21">
        <v>11557799.57</v>
      </c>
      <c r="G28" s="49">
        <f>700000+888840.06</f>
        <v>1588840.06</v>
      </c>
      <c r="H28" s="49">
        <v>3481700</v>
      </c>
      <c r="I28" s="58">
        <f>D28+E28+F28+G28+H28</f>
        <v>16628339.630000001</v>
      </c>
      <c r="N28" s="61"/>
    </row>
    <row r="29" spans="1:18" ht="15" thickBot="1" x14ac:dyDescent="0.35">
      <c r="A29" s="3" t="s">
        <v>39</v>
      </c>
      <c r="B29" s="11">
        <v>3982000</v>
      </c>
      <c r="C29" s="11"/>
      <c r="D29" s="36">
        <v>0</v>
      </c>
      <c r="E29" s="36">
        <v>0</v>
      </c>
      <c r="F29" s="21"/>
      <c r="G29" s="57">
        <v>0</v>
      </c>
      <c r="H29" s="100"/>
      <c r="I29" s="58">
        <f t="shared" si="0"/>
        <v>0</v>
      </c>
    </row>
    <row r="30" spans="1:18" ht="15" thickBot="1" x14ac:dyDescent="0.35">
      <c r="A30" s="2" t="s">
        <v>16</v>
      </c>
      <c r="B30" s="37">
        <f>SUM(B31:B39)</f>
        <v>30311920</v>
      </c>
      <c r="C30" s="37"/>
      <c r="D30" s="43">
        <f t="shared" ref="D30" si="1">SUM(D31:D38)</f>
        <v>517000</v>
      </c>
      <c r="E30" s="43">
        <f t="shared" ref="E30" si="2">SUM(E31:E38)</f>
        <v>520685</v>
      </c>
      <c r="F30" s="43">
        <f>F39+F38+F37+F36+F35+F34+F33+F32+F31</f>
        <v>767319.37</v>
      </c>
      <c r="G30" s="47">
        <f>G31+G37+G39</f>
        <v>552730.1</v>
      </c>
      <c r="H30" s="101">
        <f>H37</f>
        <v>694280</v>
      </c>
      <c r="I30" s="99">
        <f>D30+E30+F30+G30+H30</f>
        <v>3052014.47</v>
      </c>
    </row>
    <row r="31" spans="1:18" ht="15" thickBot="1" x14ac:dyDescent="0.35">
      <c r="A31" s="3" t="s">
        <v>17</v>
      </c>
      <c r="B31" s="11">
        <v>700000</v>
      </c>
      <c r="C31" s="11"/>
      <c r="D31" s="36">
        <v>0</v>
      </c>
      <c r="E31" s="36">
        <v>3685</v>
      </c>
      <c r="F31" s="44">
        <v>2480.25</v>
      </c>
      <c r="G31" s="44">
        <v>3630</v>
      </c>
      <c r="H31" s="23"/>
      <c r="I31" s="58">
        <f>D31+E31+F31+G31</f>
        <v>9795.25</v>
      </c>
    </row>
    <row r="32" spans="1:18" ht="15" thickBot="1" x14ac:dyDescent="0.35">
      <c r="A32" s="3" t="s">
        <v>18</v>
      </c>
      <c r="B32" s="11">
        <v>500000</v>
      </c>
      <c r="C32" s="11"/>
      <c r="D32" s="23">
        <v>0</v>
      </c>
      <c r="E32" s="23">
        <v>0</v>
      </c>
      <c r="F32" s="23">
        <v>0</v>
      </c>
      <c r="G32" s="23">
        <v>0</v>
      </c>
      <c r="H32" s="21"/>
      <c r="I32" s="60">
        <f t="shared" si="0"/>
        <v>0</v>
      </c>
    </row>
    <row r="33" spans="1:14" ht="15" thickBot="1" x14ac:dyDescent="0.35">
      <c r="A33" s="3" t="s">
        <v>19</v>
      </c>
      <c r="B33" s="11">
        <v>1300000</v>
      </c>
      <c r="C33" s="11"/>
      <c r="D33" s="21">
        <v>0</v>
      </c>
      <c r="E33" s="21">
        <v>0</v>
      </c>
      <c r="F33" s="21">
        <v>0</v>
      </c>
      <c r="G33" s="64">
        <v>0</v>
      </c>
      <c r="H33" s="64"/>
      <c r="I33" s="60">
        <f t="shared" si="0"/>
        <v>0</v>
      </c>
      <c r="L33" s="85">
        <v>2.37</v>
      </c>
      <c r="M33" s="85"/>
      <c r="N33" s="85"/>
    </row>
    <row r="34" spans="1:14" ht="15" thickBot="1" x14ac:dyDescent="0.35">
      <c r="A34" s="3" t="s">
        <v>20</v>
      </c>
      <c r="B34" s="11">
        <v>400000</v>
      </c>
      <c r="C34" s="11"/>
      <c r="D34" s="21">
        <v>0</v>
      </c>
      <c r="E34" s="21">
        <v>0</v>
      </c>
      <c r="F34" s="21">
        <v>109956.64</v>
      </c>
      <c r="G34" s="21">
        <v>0</v>
      </c>
      <c r="H34" s="21"/>
      <c r="I34" s="58">
        <f t="shared" si="0"/>
        <v>109956.64</v>
      </c>
      <c r="L34" s="61">
        <v>517000</v>
      </c>
      <c r="M34" s="61"/>
      <c r="N34" s="61"/>
    </row>
    <row r="35" spans="1:14" ht="15" thickBot="1" x14ac:dyDescent="0.35">
      <c r="A35" s="3" t="s">
        <v>21</v>
      </c>
      <c r="B35" s="11">
        <v>1299999</v>
      </c>
      <c r="C35" s="11"/>
      <c r="D35" s="21">
        <v>0</v>
      </c>
      <c r="E35" s="21">
        <v>0</v>
      </c>
      <c r="F35" s="21">
        <v>80948</v>
      </c>
      <c r="G35" s="21">
        <v>0</v>
      </c>
      <c r="H35" s="21"/>
      <c r="I35" s="60">
        <v>0</v>
      </c>
      <c r="L35" s="61">
        <v>177280</v>
      </c>
      <c r="M35" s="61"/>
      <c r="N35" s="61"/>
    </row>
    <row r="36" spans="1:14" ht="15" thickBot="1" x14ac:dyDescent="0.35">
      <c r="A36" s="3" t="s">
        <v>22</v>
      </c>
      <c r="B36" s="11">
        <v>400000</v>
      </c>
      <c r="C36" s="11"/>
      <c r="D36" s="21">
        <v>0</v>
      </c>
      <c r="E36" s="21">
        <v>0</v>
      </c>
      <c r="F36" s="21">
        <v>24544</v>
      </c>
      <c r="G36" s="21">
        <v>0</v>
      </c>
      <c r="H36" s="21"/>
      <c r="I36" s="58">
        <f t="shared" si="0"/>
        <v>24544</v>
      </c>
      <c r="L36" s="90">
        <f>SUM(L34:L35)</f>
        <v>694280</v>
      </c>
    </row>
    <row r="37" spans="1:14" ht="15" thickBot="1" x14ac:dyDescent="0.35">
      <c r="A37" s="3" t="s">
        <v>23</v>
      </c>
      <c r="B37" s="11">
        <v>7900000</v>
      </c>
      <c r="C37" s="11"/>
      <c r="D37" s="21">
        <v>517000</v>
      </c>
      <c r="E37" s="21">
        <v>517000</v>
      </c>
      <c r="F37" s="21">
        <v>517000</v>
      </c>
      <c r="G37" s="21">
        <v>517000</v>
      </c>
      <c r="H37" s="21">
        <f>517000+177280</f>
        <v>694280</v>
      </c>
      <c r="I37" s="58">
        <f>D37+E37+F37+G37+H37</f>
        <v>2762280</v>
      </c>
    </row>
    <row r="38" spans="1:14" ht="15" thickBot="1" x14ac:dyDescent="0.35">
      <c r="A38" s="3" t="s">
        <v>40</v>
      </c>
      <c r="B38" s="11">
        <v>0</v>
      </c>
      <c r="C38" s="11"/>
      <c r="D38" s="21">
        <v>0</v>
      </c>
      <c r="E38" s="21">
        <v>0</v>
      </c>
      <c r="F38" s="73">
        <v>0</v>
      </c>
      <c r="G38" s="21">
        <v>0</v>
      </c>
      <c r="H38" s="21"/>
      <c r="I38" s="60">
        <f t="shared" si="0"/>
        <v>0</v>
      </c>
    </row>
    <row r="39" spans="1:14" ht="15" thickBot="1" x14ac:dyDescent="0.35">
      <c r="A39" s="3" t="s">
        <v>24</v>
      </c>
      <c r="B39" s="11">
        <v>17811921</v>
      </c>
      <c r="C39" s="11"/>
      <c r="D39" s="21">
        <v>0</v>
      </c>
      <c r="E39" s="21">
        <v>0</v>
      </c>
      <c r="F39" s="21">
        <v>32390.48</v>
      </c>
      <c r="G39" s="21">
        <v>32100.1</v>
      </c>
      <c r="H39" s="24"/>
      <c r="I39" s="58">
        <f>D39+E39+F39+G39</f>
        <v>64490.58</v>
      </c>
    </row>
    <row r="40" spans="1:14" ht="15" thickBot="1" x14ac:dyDescent="0.35">
      <c r="A40" s="2" t="s">
        <v>25</v>
      </c>
      <c r="B40" s="37">
        <v>0</v>
      </c>
      <c r="C40" s="37">
        <v>0</v>
      </c>
      <c r="D40" s="37">
        <f t="shared" ref="D40" si="3">SUM(D41:D47)</f>
        <v>0</v>
      </c>
      <c r="E40" s="37">
        <f t="shared" ref="E40" si="4">SUM(E41:E47)</f>
        <v>0</v>
      </c>
      <c r="F40" s="37"/>
      <c r="G40" s="102"/>
      <c r="H40" s="103"/>
      <c r="I40" s="99">
        <f t="shared" si="0"/>
        <v>0</v>
      </c>
    </row>
    <row r="41" spans="1:14" ht="15" thickBot="1" x14ac:dyDescent="0.35">
      <c r="A41" s="3" t="s">
        <v>26</v>
      </c>
      <c r="B41" s="11">
        <v>0</v>
      </c>
      <c r="C41" s="11">
        <v>0</v>
      </c>
      <c r="D41" s="23">
        <v>0</v>
      </c>
      <c r="E41" s="23">
        <v>0</v>
      </c>
      <c r="F41" s="25">
        <v>0</v>
      </c>
      <c r="G41" s="21">
        <v>0</v>
      </c>
      <c r="H41" s="23"/>
      <c r="I41" s="40">
        <f t="shared" si="0"/>
        <v>0</v>
      </c>
    </row>
    <row r="42" spans="1:14" ht="15" thickBot="1" x14ac:dyDescent="0.35">
      <c r="A42" s="3" t="s">
        <v>41</v>
      </c>
      <c r="B42" s="11"/>
      <c r="C42" s="11"/>
      <c r="D42" s="21">
        <v>0</v>
      </c>
      <c r="E42" s="21">
        <v>0</v>
      </c>
      <c r="F42" s="21">
        <v>0</v>
      </c>
      <c r="G42" s="21">
        <v>0</v>
      </c>
      <c r="H42" s="21"/>
      <c r="I42" s="40">
        <f t="shared" si="0"/>
        <v>0</v>
      </c>
    </row>
    <row r="43" spans="1:14" ht="15" thickBot="1" x14ac:dyDescent="0.35">
      <c r="A43" s="3" t="s">
        <v>42</v>
      </c>
      <c r="B43" s="11"/>
      <c r="C43" s="11"/>
      <c r="D43" s="21">
        <v>0</v>
      </c>
      <c r="E43" s="21">
        <v>0</v>
      </c>
      <c r="F43" s="21">
        <v>0</v>
      </c>
      <c r="G43" s="21">
        <v>0</v>
      </c>
      <c r="H43" s="21"/>
      <c r="I43" s="40">
        <f t="shared" si="0"/>
        <v>0</v>
      </c>
    </row>
    <row r="44" spans="1:14" ht="15" thickBot="1" x14ac:dyDescent="0.35">
      <c r="A44" s="3" t="s">
        <v>43</v>
      </c>
      <c r="B44" s="11"/>
      <c r="C44" s="11"/>
      <c r="D44" s="21">
        <v>0</v>
      </c>
      <c r="E44" s="21">
        <v>0</v>
      </c>
      <c r="F44" s="21">
        <v>0</v>
      </c>
      <c r="G44" s="21">
        <v>0</v>
      </c>
      <c r="H44" s="21"/>
      <c r="I44" s="40">
        <f t="shared" si="0"/>
        <v>0</v>
      </c>
    </row>
    <row r="45" spans="1:14" ht="15" thickBot="1" x14ac:dyDescent="0.35">
      <c r="A45" s="3" t="s">
        <v>44</v>
      </c>
      <c r="B45" s="11"/>
      <c r="C45" s="11"/>
      <c r="D45" s="21">
        <v>0</v>
      </c>
      <c r="E45" s="21">
        <v>0</v>
      </c>
      <c r="F45" s="21">
        <v>0</v>
      </c>
      <c r="G45" s="21">
        <v>0</v>
      </c>
      <c r="H45" s="21"/>
      <c r="I45" s="40">
        <f t="shared" si="0"/>
        <v>0</v>
      </c>
    </row>
    <row r="46" spans="1:14" ht="15" thickBot="1" x14ac:dyDescent="0.35">
      <c r="A46" s="3" t="s">
        <v>27</v>
      </c>
      <c r="B46" s="11"/>
      <c r="C46" s="11"/>
      <c r="D46" s="21">
        <v>0</v>
      </c>
      <c r="E46" s="21">
        <v>0</v>
      </c>
      <c r="F46" s="21">
        <v>0</v>
      </c>
      <c r="G46" s="21">
        <v>0</v>
      </c>
      <c r="H46" s="21"/>
      <c r="I46" s="40">
        <f t="shared" si="0"/>
        <v>0</v>
      </c>
    </row>
    <row r="47" spans="1:14" ht="15" thickBot="1" x14ac:dyDescent="0.35">
      <c r="A47" s="3" t="s">
        <v>45</v>
      </c>
      <c r="B47" s="11"/>
      <c r="C47" s="11"/>
      <c r="D47" s="25">
        <v>0</v>
      </c>
      <c r="E47" s="25">
        <v>0</v>
      </c>
      <c r="F47" s="21">
        <v>0</v>
      </c>
      <c r="G47" s="21">
        <v>0</v>
      </c>
      <c r="H47" s="21"/>
      <c r="I47" s="40">
        <f t="shared" si="0"/>
        <v>0</v>
      </c>
    </row>
    <row r="48" spans="1:14" ht="15" thickBot="1" x14ac:dyDescent="0.35">
      <c r="A48" s="2" t="s">
        <v>46</v>
      </c>
      <c r="B48" s="45"/>
      <c r="C48" s="45"/>
      <c r="D48" s="45"/>
      <c r="E48" s="45"/>
      <c r="F48" s="66"/>
      <c r="G48" s="72"/>
      <c r="H48" s="93"/>
      <c r="I48" s="40">
        <f t="shared" si="0"/>
        <v>0</v>
      </c>
    </row>
    <row r="49" spans="1:13" ht="15" thickBot="1" x14ac:dyDescent="0.35">
      <c r="A49" s="3" t="s">
        <v>47</v>
      </c>
      <c r="B49" s="11"/>
      <c r="C49" s="11"/>
      <c r="D49" s="23">
        <v>0</v>
      </c>
      <c r="E49" s="23">
        <v>0</v>
      </c>
      <c r="F49" s="21">
        <v>0</v>
      </c>
      <c r="G49" s="21">
        <v>0</v>
      </c>
      <c r="H49" s="21"/>
      <c r="I49" s="40">
        <f t="shared" si="0"/>
        <v>0</v>
      </c>
    </row>
    <row r="50" spans="1:13" ht="15" thickBot="1" x14ac:dyDescent="0.35">
      <c r="A50" s="3" t="s">
        <v>48</v>
      </c>
      <c r="B50" s="11"/>
      <c r="C50" s="11"/>
      <c r="D50" s="21">
        <v>0</v>
      </c>
      <c r="E50" s="21">
        <v>0</v>
      </c>
      <c r="F50" s="21">
        <v>0</v>
      </c>
      <c r="G50" s="21">
        <v>0</v>
      </c>
      <c r="H50" s="21"/>
      <c r="I50" s="40">
        <f t="shared" si="0"/>
        <v>0</v>
      </c>
    </row>
    <row r="51" spans="1:13" ht="15" thickBot="1" x14ac:dyDescent="0.35">
      <c r="A51" s="3" t="s">
        <v>49</v>
      </c>
      <c r="B51" s="11"/>
      <c r="C51" s="11"/>
      <c r="D51" s="21">
        <v>0</v>
      </c>
      <c r="E51" s="21">
        <v>0</v>
      </c>
      <c r="F51" s="21">
        <v>0</v>
      </c>
      <c r="G51" s="21">
        <v>0</v>
      </c>
      <c r="H51" s="21"/>
      <c r="I51" s="40">
        <f t="shared" si="0"/>
        <v>0</v>
      </c>
    </row>
    <row r="52" spans="1:13" ht="15" thickBot="1" x14ac:dyDescent="0.35">
      <c r="A52" s="3" t="s">
        <v>50</v>
      </c>
      <c r="B52" s="11"/>
      <c r="C52" s="11"/>
      <c r="D52" s="21">
        <v>0</v>
      </c>
      <c r="E52" s="21">
        <v>0</v>
      </c>
      <c r="F52" s="21">
        <v>0</v>
      </c>
      <c r="G52" s="21">
        <v>0</v>
      </c>
      <c r="H52" s="21"/>
      <c r="I52" s="40">
        <f t="shared" si="0"/>
        <v>0</v>
      </c>
    </row>
    <row r="53" spans="1:13" ht="15" thickBot="1" x14ac:dyDescent="0.35">
      <c r="A53" s="3" t="s">
        <v>51</v>
      </c>
      <c r="B53" s="11"/>
      <c r="C53" s="11"/>
      <c r="D53" s="21">
        <v>0</v>
      </c>
      <c r="E53" s="21">
        <v>0</v>
      </c>
      <c r="F53" s="21">
        <v>0</v>
      </c>
      <c r="G53" s="21">
        <v>0</v>
      </c>
      <c r="H53" s="21"/>
      <c r="I53" s="40">
        <f t="shared" si="0"/>
        <v>0</v>
      </c>
    </row>
    <row r="54" spans="1:13" ht="15" thickBot="1" x14ac:dyDescent="0.35">
      <c r="A54" s="3" t="s">
        <v>52</v>
      </c>
      <c r="B54" s="11"/>
      <c r="C54" s="11"/>
      <c r="D54" s="21">
        <v>0</v>
      </c>
      <c r="E54" s="21">
        <v>0</v>
      </c>
      <c r="F54" s="21">
        <v>0</v>
      </c>
      <c r="G54" s="21">
        <v>0</v>
      </c>
      <c r="H54" s="21"/>
      <c r="I54" s="40">
        <f t="shared" si="0"/>
        <v>0</v>
      </c>
    </row>
    <row r="55" spans="1:13" ht="15" thickBot="1" x14ac:dyDescent="0.35">
      <c r="A55" s="3" t="s">
        <v>53</v>
      </c>
      <c r="B55" s="11"/>
      <c r="C55" s="11"/>
      <c r="D55" s="25">
        <v>0</v>
      </c>
      <c r="E55" s="25">
        <v>0</v>
      </c>
      <c r="F55" s="21">
        <v>0</v>
      </c>
      <c r="G55" s="21">
        <v>0</v>
      </c>
      <c r="H55" s="21"/>
      <c r="I55" s="40">
        <f t="shared" si="0"/>
        <v>0</v>
      </c>
    </row>
    <row r="56" spans="1:13" ht="15" thickBot="1" x14ac:dyDescent="0.35">
      <c r="A56" s="2" t="s">
        <v>28</v>
      </c>
      <c r="B56" s="37">
        <f>SUM(B57:B65)</f>
        <v>3800000</v>
      </c>
      <c r="C56" s="37"/>
      <c r="D56" s="62">
        <f t="shared" ref="D56" si="5">SUM(D57:D65)</f>
        <v>0</v>
      </c>
      <c r="E56" s="62">
        <f t="shared" ref="E56" si="6">SUM(E57:E65)</f>
        <v>0</v>
      </c>
      <c r="F56" s="67">
        <v>0</v>
      </c>
      <c r="G56" s="68">
        <f t="shared" ref="G56" si="7">SUM(G57:G65)</f>
        <v>0</v>
      </c>
      <c r="H56" s="94"/>
      <c r="I56" s="40">
        <f t="shared" si="0"/>
        <v>0</v>
      </c>
    </row>
    <row r="57" spans="1:13" ht="15" thickBot="1" x14ac:dyDescent="0.35">
      <c r="A57" s="3" t="s">
        <v>29</v>
      </c>
      <c r="B57" s="19">
        <v>3200000</v>
      </c>
      <c r="C57" s="19"/>
      <c r="D57" s="25">
        <v>0</v>
      </c>
      <c r="E57" s="25">
        <v>0</v>
      </c>
      <c r="F57" s="25">
        <v>0</v>
      </c>
      <c r="G57" s="21">
        <v>0</v>
      </c>
      <c r="H57" s="21"/>
      <c r="I57" s="40">
        <f t="shared" si="0"/>
        <v>0</v>
      </c>
      <c r="M57" s="61"/>
    </row>
    <row r="58" spans="1:13" ht="15" thickBot="1" x14ac:dyDescent="0.35">
      <c r="A58" s="3" t="s">
        <v>30</v>
      </c>
      <c r="B58" s="19">
        <v>600000</v>
      </c>
      <c r="C58" s="19"/>
      <c r="D58" s="21">
        <v>0</v>
      </c>
      <c r="E58" s="21">
        <v>0</v>
      </c>
      <c r="F58" s="21">
        <v>0</v>
      </c>
      <c r="G58" s="21">
        <v>0</v>
      </c>
      <c r="H58" s="21"/>
      <c r="I58" s="40"/>
    </row>
    <row r="59" spans="1:13" ht="15" thickBot="1" x14ac:dyDescent="0.35">
      <c r="A59" s="3" t="s">
        <v>31</v>
      </c>
      <c r="B59" s="11"/>
      <c r="C59" s="11"/>
      <c r="D59" s="21">
        <v>0</v>
      </c>
      <c r="E59" s="21">
        <v>0</v>
      </c>
      <c r="F59" s="21">
        <v>0</v>
      </c>
      <c r="G59" s="21">
        <v>0</v>
      </c>
      <c r="H59" s="21"/>
      <c r="I59" s="40">
        <f>D59+E59+F59+G58</f>
        <v>0</v>
      </c>
    </row>
    <row r="60" spans="1:13" ht="15" thickBot="1" x14ac:dyDescent="0.35">
      <c r="A60" s="3" t="s">
        <v>32</v>
      </c>
      <c r="B60" s="11">
        <v>0</v>
      </c>
      <c r="C60" s="11">
        <v>0</v>
      </c>
      <c r="D60" s="21">
        <v>0</v>
      </c>
      <c r="E60" s="21">
        <v>0</v>
      </c>
      <c r="F60" s="21">
        <v>0</v>
      </c>
      <c r="G60" s="21">
        <v>0</v>
      </c>
      <c r="H60" s="21"/>
      <c r="I60" s="40">
        <f t="shared" si="0"/>
        <v>0</v>
      </c>
    </row>
    <row r="61" spans="1:13" ht="15" thickBot="1" x14ac:dyDescent="0.35">
      <c r="A61" s="3" t="s">
        <v>33</v>
      </c>
      <c r="B61" s="11">
        <v>0</v>
      </c>
      <c r="C61" s="11">
        <v>0</v>
      </c>
      <c r="D61" s="21">
        <v>0</v>
      </c>
      <c r="E61" s="21">
        <v>0</v>
      </c>
      <c r="F61" s="21">
        <v>0</v>
      </c>
      <c r="G61" s="21">
        <v>0</v>
      </c>
      <c r="H61" s="21"/>
      <c r="I61" s="40">
        <f t="shared" si="0"/>
        <v>0</v>
      </c>
    </row>
    <row r="62" spans="1:13" ht="15" thickBot="1" x14ac:dyDescent="0.35">
      <c r="A62" s="3" t="s">
        <v>54</v>
      </c>
      <c r="B62" s="11"/>
      <c r="C62" s="11"/>
      <c r="D62" s="21">
        <v>0</v>
      </c>
      <c r="E62" s="21">
        <v>0</v>
      </c>
      <c r="F62" s="21">
        <v>0</v>
      </c>
      <c r="G62" s="21">
        <v>0</v>
      </c>
      <c r="H62" s="21"/>
      <c r="I62" s="40">
        <f t="shared" si="0"/>
        <v>0</v>
      </c>
    </row>
    <row r="63" spans="1:13" ht="15" thickBot="1" x14ac:dyDescent="0.35">
      <c r="A63" s="3" t="s">
        <v>55</v>
      </c>
      <c r="B63" s="11"/>
      <c r="C63" s="11"/>
      <c r="D63" s="21">
        <v>0</v>
      </c>
      <c r="E63" s="21">
        <v>0</v>
      </c>
      <c r="F63" s="21">
        <v>0</v>
      </c>
      <c r="G63" s="21">
        <v>0</v>
      </c>
      <c r="H63" s="21"/>
      <c r="I63" s="40">
        <f t="shared" si="0"/>
        <v>0</v>
      </c>
    </row>
    <row r="64" spans="1:13" ht="15" thickBot="1" x14ac:dyDescent="0.35">
      <c r="A64" s="3" t="s">
        <v>34</v>
      </c>
      <c r="B64" s="11">
        <v>0</v>
      </c>
      <c r="C64" s="11">
        <v>0</v>
      </c>
      <c r="D64" s="21">
        <v>0</v>
      </c>
      <c r="E64" s="21">
        <v>0</v>
      </c>
      <c r="F64" s="21">
        <v>0</v>
      </c>
      <c r="G64" s="21">
        <v>0</v>
      </c>
      <c r="H64" s="21"/>
      <c r="I64" s="40">
        <f t="shared" si="0"/>
        <v>0</v>
      </c>
    </row>
    <row r="65" spans="1:14" ht="15" thickBot="1" x14ac:dyDescent="0.35">
      <c r="A65" s="3" t="s">
        <v>56</v>
      </c>
      <c r="B65" s="11"/>
      <c r="C65" s="11"/>
      <c r="D65" s="25">
        <v>0</v>
      </c>
      <c r="E65" s="25">
        <v>0</v>
      </c>
      <c r="F65" s="25">
        <v>0</v>
      </c>
      <c r="G65" s="21">
        <v>0</v>
      </c>
      <c r="H65" s="21"/>
      <c r="I65" s="40">
        <f t="shared" si="0"/>
        <v>0</v>
      </c>
    </row>
    <row r="66" spans="1:14" ht="15" thickBot="1" x14ac:dyDescent="0.35">
      <c r="A66" s="2" t="s">
        <v>57</v>
      </c>
      <c r="B66" s="45">
        <f>+B67</f>
        <v>0</v>
      </c>
      <c r="C66" s="45">
        <f>+C67</f>
        <v>0</v>
      </c>
      <c r="D66" s="43">
        <f t="shared" ref="D66" si="8">SUM(D67:D70)</f>
        <v>0</v>
      </c>
      <c r="E66" s="43">
        <f t="shared" ref="E66" si="9">SUM(E67:E70)</f>
        <v>0</v>
      </c>
      <c r="F66" s="43">
        <f t="shared" ref="F66" si="10">SUM(F67:F70)</f>
        <v>0</v>
      </c>
      <c r="G66" s="65"/>
      <c r="H66" s="92"/>
      <c r="I66" s="40">
        <f t="shared" si="0"/>
        <v>0</v>
      </c>
    </row>
    <row r="67" spans="1:14" ht="15" thickBot="1" x14ac:dyDescent="0.35">
      <c r="A67" s="3" t="s">
        <v>58</v>
      </c>
      <c r="B67" s="11">
        <v>0</v>
      </c>
      <c r="C67" s="11">
        <v>0</v>
      </c>
      <c r="D67" s="23">
        <v>0</v>
      </c>
      <c r="E67" s="23">
        <v>0</v>
      </c>
      <c r="F67" s="23">
        <v>0</v>
      </c>
      <c r="G67" s="23">
        <v>0</v>
      </c>
      <c r="H67" s="21"/>
      <c r="I67" s="40">
        <f t="shared" si="0"/>
        <v>0</v>
      </c>
    </row>
    <row r="68" spans="1:14" ht="15" thickBot="1" x14ac:dyDescent="0.35">
      <c r="A68" s="3" t="s">
        <v>59</v>
      </c>
      <c r="B68" s="11"/>
      <c r="C68" s="11"/>
      <c r="D68" s="21">
        <v>0</v>
      </c>
      <c r="E68" s="21">
        <v>0</v>
      </c>
      <c r="F68" s="21">
        <v>0</v>
      </c>
      <c r="G68" s="23">
        <v>0</v>
      </c>
      <c r="H68" s="21"/>
      <c r="I68" s="40">
        <f t="shared" si="0"/>
        <v>0</v>
      </c>
    </row>
    <row r="69" spans="1:14" ht="15" thickBot="1" x14ac:dyDescent="0.35">
      <c r="A69" s="3" t="s">
        <v>60</v>
      </c>
      <c r="B69" s="11"/>
      <c r="C69" s="11"/>
      <c r="D69" s="23">
        <v>0</v>
      </c>
      <c r="E69" s="23">
        <v>0</v>
      </c>
      <c r="F69" s="23">
        <v>0</v>
      </c>
      <c r="G69" s="23">
        <v>0</v>
      </c>
      <c r="H69" s="21"/>
      <c r="I69" s="40">
        <f t="shared" si="0"/>
        <v>0</v>
      </c>
    </row>
    <row r="70" spans="1:14" ht="29.4" thickBot="1" x14ac:dyDescent="0.35">
      <c r="A70" s="3" t="s">
        <v>61</v>
      </c>
      <c r="B70" s="11"/>
      <c r="C70" s="11"/>
      <c r="D70" s="24">
        <v>0</v>
      </c>
      <c r="E70" s="24">
        <v>0</v>
      </c>
      <c r="F70" s="24">
        <v>0</v>
      </c>
      <c r="G70" s="23">
        <v>0</v>
      </c>
      <c r="H70" s="21"/>
      <c r="I70" s="40">
        <f t="shared" si="0"/>
        <v>0</v>
      </c>
    </row>
    <row r="71" spans="1:14" ht="15" thickBot="1" x14ac:dyDescent="0.35">
      <c r="A71" s="2" t="s">
        <v>62</v>
      </c>
      <c r="B71" s="45"/>
      <c r="C71" s="45"/>
      <c r="D71" s="43">
        <f t="shared" ref="D71" si="11">SUM(D72:D73)</f>
        <v>0</v>
      </c>
      <c r="E71" s="43">
        <f t="shared" ref="E71" si="12">SUM(E72:E73)</f>
        <v>0</v>
      </c>
      <c r="F71" s="43">
        <f t="shared" ref="F71" si="13">SUM(F72:F73)</f>
        <v>0</v>
      </c>
      <c r="G71" s="43"/>
      <c r="H71" s="92"/>
      <c r="I71" s="40">
        <f t="shared" si="0"/>
        <v>0</v>
      </c>
    </row>
    <row r="72" spans="1:14" ht="15" thickBot="1" x14ac:dyDescent="0.35">
      <c r="A72" s="3" t="s">
        <v>63</v>
      </c>
      <c r="B72" s="11"/>
      <c r="C72" s="11"/>
      <c r="D72" s="23">
        <v>0</v>
      </c>
      <c r="E72" s="23">
        <v>0</v>
      </c>
      <c r="F72" s="23">
        <v>0</v>
      </c>
      <c r="G72" s="23">
        <v>0</v>
      </c>
      <c r="H72" s="21"/>
      <c r="I72" s="40">
        <f t="shared" si="0"/>
        <v>0</v>
      </c>
    </row>
    <row r="73" spans="1:14" ht="15" thickBot="1" x14ac:dyDescent="0.35">
      <c r="A73" s="3" t="s">
        <v>64</v>
      </c>
      <c r="B73" s="11"/>
      <c r="C73" s="11"/>
      <c r="D73" s="25">
        <v>0</v>
      </c>
      <c r="E73" s="25">
        <v>0</v>
      </c>
      <c r="F73" s="23">
        <v>0</v>
      </c>
      <c r="G73" s="23">
        <v>0</v>
      </c>
      <c r="H73" s="21"/>
      <c r="I73" s="40">
        <f t="shared" si="0"/>
        <v>0</v>
      </c>
    </row>
    <row r="74" spans="1:14" ht="15" thickBot="1" x14ac:dyDescent="0.35">
      <c r="A74" s="2" t="s">
        <v>65</v>
      </c>
      <c r="B74" s="45"/>
      <c r="C74" s="45"/>
      <c r="D74" s="43">
        <f t="shared" ref="D74" si="14">SUM(D75:D77)</f>
        <v>0</v>
      </c>
      <c r="E74" s="43">
        <f t="shared" ref="E74" si="15">SUM(E75:E77)</f>
        <v>0</v>
      </c>
      <c r="F74" s="43">
        <f t="shared" ref="F74" si="16">SUM(F75:F77)</f>
        <v>0</v>
      </c>
      <c r="G74" s="43">
        <f>SUM(G72:G73)</f>
        <v>0</v>
      </c>
      <c r="H74" s="92"/>
      <c r="I74" s="40">
        <f t="shared" si="0"/>
        <v>0</v>
      </c>
    </row>
    <row r="75" spans="1:14" ht="15" thickBot="1" x14ac:dyDescent="0.35">
      <c r="A75" s="3" t="s">
        <v>66</v>
      </c>
      <c r="B75" s="11"/>
      <c r="C75" s="11"/>
      <c r="D75" s="23">
        <v>0</v>
      </c>
      <c r="E75" s="23">
        <v>0</v>
      </c>
      <c r="F75" s="23">
        <v>0</v>
      </c>
      <c r="G75" s="23">
        <v>0</v>
      </c>
      <c r="H75" s="21"/>
      <c r="I75" s="40">
        <f t="shared" si="0"/>
        <v>0</v>
      </c>
    </row>
    <row r="76" spans="1:14" ht="15" thickBot="1" x14ac:dyDescent="0.35">
      <c r="A76" s="3" t="s">
        <v>67</v>
      </c>
      <c r="B76" s="11"/>
      <c r="C76" s="11"/>
      <c r="D76" s="21">
        <v>0</v>
      </c>
      <c r="E76" s="21">
        <v>0</v>
      </c>
      <c r="F76" s="21">
        <v>0</v>
      </c>
      <c r="G76" s="23">
        <v>0</v>
      </c>
      <c r="H76" s="21"/>
      <c r="I76" s="40">
        <f t="shared" si="0"/>
        <v>0</v>
      </c>
    </row>
    <row r="77" spans="1:14" ht="15" thickBot="1" x14ac:dyDescent="0.35">
      <c r="A77" s="3" t="s">
        <v>68</v>
      </c>
      <c r="B77" s="11"/>
      <c r="C77" s="11"/>
      <c r="D77" s="24">
        <v>0</v>
      </c>
      <c r="E77" s="24">
        <v>0</v>
      </c>
      <c r="F77" s="24">
        <v>0</v>
      </c>
      <c r="G77" s="23">
        <v>0</v>
      </c>
      <c r="H77" s="21"/>
      <c r="I77" s="40">
        <f t="shared" si="0"/>
        <v>0</v>
      </c>
    </row>
    <row r="78" spans="1:14" ht="15" thickBot="1" x14ac:dyDescent="0.35">
      <c r="A78" s="5" t="s">
        <v>35</v>
      </c>
      <c r="B78" s="15">
        <f>+B13</f>
        <v>178349806</v>
      </c>
      <c r="C78" s="15">
        <f>+C13</f>
        <v>0</v>
      </c>
      <c r="D78" s="26">
        <f>D14+D20+D30</f>
        <v>5530040.8099999996</v>
      </c>
      <c r="E78" s="26">
        <f>E14+E20+E30</f>
        <v>18196313.830000002</v>
      </c>
      <c r="F78" s="26">
        <f>F14+F20+F30</f>
        <v>24132720.850000001</v>
      </c>
      <c r="G78" s="69">
        <f>G14+G20+G30</f>
        <v>14995998.91</v>
      </c>
      <c r="H78" s="95">
        <f>H14+H20+H30</f>
        <v>15649532.52</v>
      </c>
      <c r="I78" s="40">
        <f>D78+E78+F78+G78+H78</f>
        <v>78504606.920000002</v>
      </c>
      <c r="J78" s="63"/>
      <c r="K78" s="63"/>
      <c r="M78" s="63"/>
      <c r="N78" s="63"/>
    </row>
    <row r="79" spans="1:14" ht="15" thickBot="1" x14ac:dyDescent="0.35">
      <c r="A79" s="1" t="s">
        <v>69</v>
      </c>
      <c r="B79" s="12"/>
      <c r="C79" s="12"/>
      <c r="D79" s="25">
        <v>0</v>
      </c>
      <c r="E79" s="25">
        <v>0</v>
      </c>
      <c r="F79" s="25">
        <v>0</v>
      </c>
      <c r="G79" s="21">
        <v>0</v>
      </c>
      <c r="H79" s="21"/>
      <c r="I79" s="40">
        <f>D79+E79+F79+G79</f>
        <v>0</v>
      </c>
    </row>
    <row r="80" spans="1:14" ht="15" thickBot="1" x14ac:dyDescent="0.35">
      <c r="A80" s="2" t="s">
        <v>70</v>
      </c>
      <c r="B80" s="10"/>
      <c r="C80" s="10"/>
      <c r="D80" s="28">
        <v>0</v>
      </c>
      <c r="E80" s="28">
        <v>0</v>
      </c>
      <c r="F80" s="28">
        <v>0</v>
      </c>
      <c r="G80" s="21">
        <v>0</v>
      </c>
      <c r="H80" s="21"/>
      <c r="I80" s="40">
        <f t="shared" ref="I80:I89" si="17">D80+E80+F80+G80</f>
        <v>0</v>
      </c>
    </row>
    <row r="81" spans="1:13" ht="15" thickBot="1" x14ac:dyDescent="0.35">
      <c r="A81" s="3" t="s">
        <v>71</v>
      </c>
      <c r="B81" s="11">
        <v>0</v>
      </c>
      <c r="C81" s="11">
        <v>0</v>
      </c>
      <c r="D81" s="29">
        <v>0</v>
      </c>
      <c r="E81" s="29">
        <v>0</v>
      </c>
      <c r="F81" s="29">
        <v>0</v>
      </c>
      <c r="G81" s="21">
        <v>0</v>
      </c>
      <c r="H81" s="21"/>
      <c r="I81" s="40">
        <f t="shared" si="17"/>
        <v>0</v>
      </c>
    </row>
    <row r="82" spans="1:13" ht="15" thickBot="1" x14ac:dyDescent="0.35">
      <c r="A82" s="3" t="s">
        <v>72</v>
      </c>
      <c r="B82" s="11">
        <v>0</v>
      </c>
      <c r="C82" s="11">
        <v>0</v>
      </c>
      <c r="D82" s="30">
        <v>0</v>
      </c>
      <c r="E82" s="30">
        <v>0</v>
      </c>
      <c r="F82" s="30">
        <v>0</v>
      </c>
      <c r="G82" s="21">
        <v>0</v>
      </c>
      <c r="H82" s="21"/>
      <c r="I82" s="40">
        <f t="shared" si="17"/>
        <v>0</v>
      </c>
    </row>
    <row r="83" spans="1:13" ht="15" thickBot="1" x14ac:dyDescent="0.35">
      <c r="A83" s="2" t="s">
        <v>73</v>
      </c>
      <c r="B83" s="10"/>
      <c r="C83" s="10"/>
      <c r="D83" s="27">
        <v>0</v>
      </c>
      <c r="E83" s="27">
        <v>0</v>
      </c>
      <c r="F83" s="27">
        <v>0</v>
      </c>
      <c r="G83" s="21">
        <v>0</v>
      </c>
      <c r="H83" s="21"/>
      <c r="I83" s="40">
        <f t="shared" si="17"/>
        <v>0</v>
      </c>
    </row>
    <row r="84" spans="1:13" ht="15" thickBot="1" x14ac:dyDescent="0.35">
      <c r="A84" s="3" t="s">
        <v>74</v>
      </c>
      <c r="B84" s="11">
        <v>0</v>
      </c>
      <c r="C84" s="11">
        <v>0</v>
      </c>
      <c r="D84" s="28">
        <v>0</v>
      </c>
      <c r="E84" s="28">
        <v>0</v>
      </c>
      <c r="F84" s="28">
        <v>0</v>
      </c>
      <c r="G84" s="21">
        <v>0</v>
      </c>
      <c r="H84" s="21"/>
      <c r="I84" s="40">
        <f t="shared" si="17"/>
        <v>0</v>
      </c>
    </row>
    <row r="85" spans="1:13" ht="15" thickBot="1" x14ac:dyDescent="0.35">
      <c r="A85" s="3" t="s">
        <v>75</v>
      </c>
      <c r="B85" s="11">
        <v>0</v>
      </c>
      <c r="C85" s="11">
        <v>0</v>
      </c>
      <c r="D85" s="30">
        <v>0</v>
      </c>
      <c r="E85" s="30">
        <v>0</v>
      </c>
      <c r="F85" s="30">
        <v>0</v>
      </c>
      <c r="G85" s="21">
        <v>0</v>
      </c>
      <c r="H85" s="21"/>
      <c r="I85" s="40">
        <f t="shared" si="17"/>
        <v>0</v>
      </c>
    </row>
    <row r="86" spans="1:13" ht="15" thickBot="1" x14ac:dyDescent="0.35">
      <c r="A86" s="2" t="s">
        <v>76</v>
      </c>
      <c r="B86" s="10"/>
      <c r="C86" s="10"/>
      <c r="D86" s="46">
        <v>0</v>
      </c>
      <c r="E86" s="46">
        <v>0</v>
      </c>
      <c r="F86" s="46">
        <v>0</v>
      </c>
      <c r="G86" s="21">
        <v>0</v>
      </c>
      <c r="H86" s="21"/>
      <c r="I86" s="40">
        <f t="shared" si="17"/>
        <v>0</v>
      </c>
    </row>
    <row r="87" spans="1:13" ht="15" thickBot="1" x14ac:dyDescent="0.35">
      <c r="A87" s="3" t="s">
        <v>77</v>
      </c>
      <c r="B87" s="11">
        <v>0</v>
      </c>
      <c r="C87" s="11">
        <v>0</v>
      </c>
      <c r="D87" s="31">
        <v>0</v>
      </c>
      <c r="E87" s="31">
        <v>0</v>
      </c>
      <c r="F87" s="31">
        <v>0</v>
      </c>
      <c r="G87" s="70">
        <v>0</v>
      </c>
      <c r="H87" s="21"/>
      <c r="I87" s="40">
        <f t="shared" si="17"/>
        <v>0</v>
      </c>
    </row>
    <row r="88" spans="1:13" ht="15.6" thickTop="1" thickBot="1" x14ac:dyDescent="0.35">
      <c r="A88" s="5" t="s">
        <v>78</v>
      </c>
      <c r="B88" s="10"/>
      <c r="C88" s="10"/>
      <c r="D88" s="71">
        <v>0</v>
      </c>
      <c r="E88" s="71">
        <v>0</v>
      </c>
      <c r="F88" s="71">
        <v>0</v>
      </c>
      <c r="G88" s="71">
        <v>0</v>
      </c>
      <c r="H88" s="96"/>
      <c r="I88" s="40">
        <f t="shared" si="17"/>
        <v>0</v>
      </c>
    </row>
    <row r="89" spans="1:13" ht="15" thickBot="1" x14ac:dyDescent="0.35">
      <c r="B89" s="14"/>
      <c r="C89" s="14"/>
      <c r="D89" s="32"/>
      <c r="E89" s="32"/>
      <c r="F89" s="32"/>
      <c r="G89" s="32"/>
      <c r="H89" s="97"/>
      <c r="I89" s="40">
        <f t="shared" si="17"/>
        <v>0</v>
      </c>
      <c r="K89" s="63"/>
    </row>
    <row r="90" spans="1:13" ht="16.2" thickBot="1" x14ac:dyDescent="0.35">
      <c r="A90" s="6" t="s">
        <v>79</v>
      </c>
      <c r="B90" s="16">
        <f>+B78</f>
        <v>178349806</v>
      </c>
      <c r="C90" s="16">
        <f>+C78</f>
        <v>0</v>
      </c>
      <c r="D90" s="33">
        <f>+D78+D88</f>
        <v>5530040.8099999996</v>
      </c>
      <c r="E90" s="33">
        <f>+E78+E88</f>
        <v>18196313.830000002</v>
      </c>
      <c r="F90" s="33">
        <f>+F78+F88</f>
        <v>24132720.850000001</v>
      </c>
      <c r="G90" s="33">
        <f>SUM(G78:G89)</f>
        <v>14995998.91</v>
      </c>
      <c r="H90" s="98">
        <f>H78</f>
        <v>15649532.52</v>
      </c>
      <c r="I90" s="40">
        <f>SUM(I78:I89)</f>
        <v>78504606.920000002</v>
      </c>
      <c r="M90" s="17"/>
    </row>
    <row r="91" spans="1:13" ht="15" thickTop="1" x14ac:dyDescent="0.3">
      <c r="A91" t="s">
        <v>82</v>
      </c>
    </row>
    <row r="92" spans="1:13" x14ac:dyDescent="0.3">
      <c r="A92" t="s">
        <v>88</v>
      </c>
    </row>
    <row r="93" spans="1:13" x14ac:dyDescent="0.3">
      <c r="A93" t="s">
        <v>84</v>
      </c>
    </row>
    <row r="94" spans="1:13" x14ac:dyDescent="0.3">
      <c r="A94" t="s">
        <v>83</v>
      </c>
    </row>
    <row r="95" spans="1:13" x14ac:dyDescent="0.3">
      <c r="A95" s="18" t="s">
        <v>86</v>
      </c>
    </row>
    <row r="96" spans="1:13" x14ac:dyDescent="0.3">
      <c r="A96" t="s">
        <v>87</v>
      </c>
    </row>
    <row r="97" spans="1:1" x14ac:dyDescent="0.3">
      <c r="A97" t="s">
        <v>85</v>
      </c>
    </row>
    <row r="102" spans="1:1" x14ac:dyDescent="0.3">
      <c r="A102" t="s">
        <v>97</v>
      </c>
    </row>
    <row r="103" spans="1:1" x14ac:dyDescent="0.3">
      <c r="A103" t="s">
        <v>98</v>
      </c>
    </row>
    <row r="104" spans="1:1" x14ac:dyDescent="0.3">
      <c r="A104" t="s">
        <v>99</v>
      </c>
    </row>
  </sheetData>
  <mergeCells count="6">
    <mergeCell ref="D11:H11"/>
    <mergeCell ref="A7:B7"/>
    <mergeCell ref="A8:B8"/>
    <mergeCell ref="A9:B9"/>
    <mergeCell ref="A11:B11"/>
    <mergeCell ref="A10:B10"/>
  </mergeCells>
  <pageMargins left="0.25" right="0.25" top="0.75" bottom="0.75" header="0.3" footer="0.3"/>
  <pageSetup paperSize="5" scale="49" fitToWidth="0" orientation="portrait" horizontalDpi="4294967295" verticalDpi="4294967295" r:id="rId1"/>
  <ignoredErrors>
    <ignoredError sqref="M18 M25 I20 I24 I28 I30" formula="1"/>
    <ignoredError sqref="L3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73DD0-4353-4618-AB33-8CA2C664293F}">
  <dimension ref="B4:H30"/>
  <sheetViews>
    <sheetView topLeftCell="A4" workbookViewId="0">
      <selection activeCell="E22" sqref="E22"/>
    </sheetView>
  </sheetViews>
  <sheetFormatPr baseColWidth="10" defaultRowHeight="14.4" x14ac:dyDescent="0.3"/>
  <cols>
    <col min="2" max="2" width="9.88671875" customWidth="1"/>
    <col min="3" max="3" width="13.44140625" customWidth="1"/>
    <col min="4" max="4" width="12.5546875" bestFit="1" customWidth="1"/>
    <col min="5" max="5" width="14.77734375" customWidth="1"/>
    <col min="8" max="8" width="12.5546875" bestFit="1" customWidth="1"/>
  </cols>
  <sheetData>
    <row r="4" spans="2:8" x14ac:dyDescent="0.3">
      <c r="C4" s="48">
        <v>2.1</v>
      </c>
      <c r="D4" s="48">
        <v>2.2000000000000002</v>
      </c>
      <c r="E4" s="48">
        <v>2.2999999999999998</v>
      </c>
    </row>
    <row r="5" spans="2:8" x14ac:dyDescent="0.3">
      <c r="B5" s="42" t="s">
        <v>101</v>
      </c>
      <c r="C5" s="49">
        <v>3728703</v>
      </c>
      <c r="D5" s="49"/>
      <c r="E5" s="49"/>
      <c r="H5" s="17"/>
    </row>
    <row r="6" spans="2:8" x14ac:dyDescent="0.3">
      <c r="B6" s="42" t="s">
        <v>106</v>
      </c>
      <c r="C6" s="49">
        <v>5011045</v>
      </c>
      <c r="D6" s="49"/>
      <c r="E6" s="49"/>
    </row>
    <row r="7" spans="2:8" x14ac:dyDescent="0.3">
      <c r="B7" s="42" t="s">
        <v>102</v>
      </c>
      <c r="C7" s="49">
        <v>58747</v>
      </c>
      <c r="D7" s="49"/>
      <c r="E7" s="49"/>
    </row>
    <row r="8" spans="2:8" x14ac:dyDescent="0.3">
      <c r="B8" s="42" t="s">
        <v>107</v>
      </c>
      <c r="C8" s="49">
        <v>260000</v>
      </c>
      <c r="D8" s="49"/>
      <c r="E8" s="49"/>
    </row>
    <row r="9" spans="2:8" x14ac:dyDescent="0.3">
      <c r="B9" s="42" t="s">
        <v>104</v>
      </c>
      <c r="C9" s="49">
        <v>620163.72</v>
      </c>
      <c r="D9" s="49"/>
      <c r="E9" s="49"/>
    </row>
    <row r="10" spans="2:8" x14ac:dyDescent="0.3">
      <c r="B10" s="42" t="s">
        <v>103</v>
      </c>
      <c r="C10" s="49">
        <v>624693.16</v>
      </c>
      <c r="D10" s="49"/>
      <c r="E10" s="49"/>
    </row>
    <row r="11" spans="2:8" x14ac:dyDescent="0.3">
      <c r="B11" s="42" t="s">
        <v>105</v>
      </c>
      <c r="C11" s="49">
        <v>76517.440000000002</v>
      </c>
      <c r="D11" s="49"/>
      <c r="E11" s="49"/>
    </row>
    <row r="12" spans="2:8" x14ac:dyDescent="0.3">
      <c r="B12" s="50"/>
      <c r="C12" s="51">
        <f>SUM(C5:C11)</f>
        <v>10379869.32</v>
      </c>
      <c r="D12" s="51"/>
      <c r="E12" s="51"/>
    </row>
    <row r="13" spans="2:8" x14ac:dyDescent="0.3">
      <c r="B13" s="42" t="s">
        <v>108</v>
      </c>
      <c r="C13" s="49"/>
      <c r="D13" s="49">
        <v>448584.96000000002</v>
      </c>
      <c r="E13" s="42"/>
    </row>
    <row r="14" spans="2:8" x14ac:dyDescent="0.3">
      <c r="B14" s="42" t="s">
        <v>109</v>
      </c>
      <c r="C14" s="49"/>
      <c r="D14" s="49">
        <v>41912.11</v>
      </c>
      <c r="E14" s="49"/>
    </row>
    <row r="15" spans="2:8" x14ac:dyDescent="0.3">
      <c r="B15" s="42" t="s">
        <v>110</v>
      </c>
      <c r="C15" s="49"/>
      <c r="D15" s="49">
        <v>51126.36</v>
      </c>
      <c r="E15" s="49"/>
    </row>
    <row r="16" spans="2:8" x14ac:dyDescent="0.3">
      <c r="B16" s="42" t="s">
        <v>111</v>
      </c>
      <c r="C16" s="49"/>
      <c r="D16" s="49">
        <v>1534000</v>
      </c>
      <c r="E16" s="49"/>
    </row>
    <row r="17" spans="2:5" x14ac:dyDescent="0.3">
      <c r="B17" s="42" t="s">
        <v>112</v>
      </c>
      <c r="C17" s="49"/>
      <c r="D17" s="49">
        <v>56500</v>
      </c>
      <c r="E17" s="49"/>
    </row>
    <row r="18" spans="2:5" x14ac:dyDescent="0.3">
      <c r="B18" s="42" t="s">
        <v>113</v>
      </c>
      <c r="C18" s="49"/>
      <c r="D18" s="49">
        <v>342436</v>
      </c>
      <c r="E18" s="49"/>
    </row>
    <row r="19" spans="2:5" x14ac:dyDescent="0.3">
      <c r="B19" s="42" t="s">
        <v>114</v>
      </c>
      <c r="C19" s="49"/>
      <c r="D19" s="49">
        <v>700000</v>
      </c>
      <c r="E19" s="49"/>
    </row>
    <row r="20" spans="2:5" x14ac:dyDescent="0.3">
      <c r="B20" s="42" t="s">
        <v>115</v>
      </c>
      <c r="C20" s="49"/>
      <c r="D20" s="49">
        <v>888840.06</v>
      </c>
      <c r="E20" s="49"/>
    </row>
    <row r="21" spans="2:5" x14ac:dyDescent="0.3">
      <c r="B21" s="48"/>
      <c r="C21" s="52"/>
      <c r="D21" s="52">
        <f>SUM(D13:D20)</f>
        <v>4063399.49</v>
      </c>
      <c r="E21" s="52"/>
    </row>
    <row r="22" spans="2:5" x14ac:dyDescent="0.3">
      <c r="B22" s="53" t="s">
        <v>117</v>
      </c>
      <c r="C22" s="54"/>
      <c r="D22" s="54"/>
      <c r="E22" s="54">
        <v>3630</v>
      </c>
    </row>
    <row r="23" spans="2:5" x14ac:dyDescent="0.3">
      <c r="B23" s="49" t="s">
        <v>116</v>
      </c>
      <c r="C23" s="49"/>
      <c r="D23" s="49"/>
      <c r="E23" s="49">
        <v>517000</v>
      </c>
    </row>
    <row r="24" spans="2:5" x14ac:dyDescent="0.3">
      <c r="B24" s="55"/>
      <c r="C24" s="55"/>
      <c r="D24" s="55"/>
      <c r="E24" s="55">
        <f>SUM(E22:E23)</f>
        <v>520630</v>
      </c>
    </row>
    <row r="25" spans="2:5" x14ac:dyDescent="0.3">
      <c r="B25" s="49"/>
      <c r="C25" s="49"/>
      <c r="D25" s="49"/>
      <c r="E25" s="49"/>
    </row>
    <row r="26" spans="2:5" x14ac:dyDescent="0.3">
      <c r="B26" s="49"/>
      <c r="C26" s="49"/>
      <c r="D26" s="49"/>
      <c r="E26" s="49"/>
    </row>
    <row r="27" spans="2:5" x14ac:dyDescent="0.3">
      <c r="B27" s="49"/>
      <c r="C27" s="49"/>
      <c r="D27" s="49"/>
      <c r="E27" s="49"/>
    </row>
    <row r="28" spans="2:5" x14ac:dyDescent="0.3">
      <c r="B28" s="49"/>
      <c r="C28" s="49"/>
      <c r="D28" s="49"/>
      <c r="E28" s="49"/>
    </row>
    <row r="29" spans="2:5" x14ac:dyDescent="0.3">
      <c r="B29" s="49"/>
      <c r="C29" s="49"/>
      <c r="D29" s="49"/>
      <c r="E29" s="49"/>
    </row>
    <row r="30" spans="2:5" x14ac:dyDescent="0.3">
      <c r="B30" s="49"/>
      <c r="C30" s="49"/>
      <c r="D30" s="49"/>
      <c r="E30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Plantilla Presupuesto</vt:lpstr>
      <vt:lpstr>Hoja1</vt:lpstr>
      <vt:lpstr>'Plantilla Presupuesto'!Títulos_a_imprimir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Gaylord Rafael Diaz Cruz</cp:lastModifiedBy>
  <cp:lastPrinted>2024-05-02T13:57:35Z</cp:lastPrinted>
  <dcterms:created xsi:type="dcterms:W3CDTF">2018-04-17T18:57:16Z</dcterms:created>
  <dcterms:modified xsi:type="dcterms:W3CDTF">2024-06-04T13:01:57Z</dcterms:modified>
</cp:coreProperties>
</file>