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etica\MARZ-25\"/>
    </mc:Choice>
  </mc:AlternateContent>
  <xr:revisionPtr revIDLastSave="0" documentId="13_ncr:1_{1C0240FA-3A1F-40E1-AB8E-1AEAF36FB4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Presupuesto" sheetId="2" r:id="rId1"/>
    <sheet name="Hoja2" sheetId="4" state="hidden" r:id="rId2"/>
    <sheet name="Hoja1" sheetId="3" state="hidden" r:id="rId3"/>
  </sheets>
  <definedNames>
    <definedName name="_xlnm.Print_Titles" localSheetId="0">'Plantilla Presupuesto'!$3:$14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2" l="1"/>
  <c r="C68" i="2" s="1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16" i="2"/>
  <c r="E17" i="4"/>
  <c r="E7" i="4"/>
  <c r="C20" i="4"/>
  <c r="C17" i="4" s="1"/>
  <c r="C7" i="4"/>
  <c r="C35" i="2"/>
  <c r="C32" i="2" s="1"/>
  <c r="C16" i="2"/>
  <c r="C22" i="2"/>
  <c r="C58" i="2"/>
  <c r="D68" i="2"/>
  <c r="D15" i="2" s="1"/>
  <c r="P32" i="2"/>
  <c r="P22" i="2"/>
  <c r="P16" i="2"/>
  <c r="Q68" i="2" l="1"/>
  <c r="C92" i="2"/>
  <c r="D92" i="2"/>
  <c r="E27" i="4"/>
  <c r="C15" i="2"/>
  <c r="Q15" i="2" s="1"/>
  <c r="S6" i="2"/>
  <c r="S7" i="2"/>
  <c r="K32" i="2"/>
  <c r="K22" i="2"/>
  <c r="K16" i="2"/>
  <c r="Q92" i="2" l="1"/>
  <c r="G27" i="4"/>
  <c r="AA38" i="2"/>
  <c r="J22" i="2"/>
  <c r="J16" i="2"/>
  <c r="J32" i="2" l="1"/>
  <c r="I22" i="2"/>
  <c r="I16" i="2"/>
  <c r="H32" i="2"/>
  <c r="G22" i="2"/>
  <c r="G32" i="2"/>
  <c r="F16" i="2"/>
  <c r="E16" i="2"/>
  <c r="E24" i="3"/>
  <c r="D21" i="3"/>
  <c r="C12" i="3"/>
  <c r="F32" i="2"/>
  <c r="E32" i="2"/>
  <c r="I32" i="2" l="1"/>
  <c r="F22" i="2"/>
  <c r="G16" i="2"/>
  <c r="H16" i="2"/>
  <c r="H22" i="2"/>
  <c r="F42" i="2" l="1"/>
  <c r="E42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<sst xmlns="http://schemas.openxmlformats.org/spreadsheetml/2006/main" count="149" uniqueCount="129">
  <si>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</si>
  <si>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</si>
  <si>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</si>
  <si>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</si>
  <si>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</si>
  <si>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</si>
  <si>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</si>
  <si>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</si>
  <si>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</si>
  <si>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</si>
  <si>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</si>
  <si>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</si>
  <si>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</si>
  <si>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</si>
  <si>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</si>
  <si>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</si>
  <si>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</si>
  <si>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</si>
  <si>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</si>
  <si>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</si>
  <si>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</si>
  <si>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</si>
  <si>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</si>
  <si>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</si>
  <si>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</si>
  <si>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</si>
  <si>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</si>
  <si>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</si>
  <si>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</si>
  <si>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</si>
  <si>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</si>
  <si>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</si>
  <si>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</si>
  <si>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</si>
  <si>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</si>
  <si>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</si>
  <si>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</si>
  <si>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</si>
  <si>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</si>
  <si>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</si>
  <si>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</si>
  <si>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</si>
  <si>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</si>
  <si>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</si>
  <si>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</si>
  <si>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</si>
  <si>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</si>
  <si>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</si>
  <si>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</si>
  <si>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</si>
  <si>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</si>
  <si>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</si>
  <si>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</si>
  <si>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</si>
  <si>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</si>
  <si>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</si>
  <si>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</si>
  <si>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</si>
  <si>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</si>
  <si>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</si>
  <si>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</si>
  <si>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</si>
  <si>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</si>
  <si>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</si>
  <si>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</si>
  <si>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</si>
  <si>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</si>
  <si>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</si>
  <si>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</si>
  <si>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</si>
  <si>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</si>
  <si>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</si>
  <si>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</si>
  <si>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</si>
  <si>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</si>
  <si>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</si>
  <si>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</si>
  <si>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</si>
  <si>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</si>
  <si>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</si>
  <si>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</si>
  <si>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</si>
  <si>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</si>
  <si>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</si>
  <si>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</si>
  <si>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</si>
  <si>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</si>
  <si>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</si>
  <si>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</si>
  <si>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Unidad Ejecutada para la Readecuacion de Barrios y Entornos</t>
  </si>
  <si>
    <t>Presupuesto Modificado</t>
  </si>
  <si>
    <t>Gastos devengados</t>
  </si>
  <si>
    <t xml:space="preserve">Enero </t>
  </si>
  <si>
    <t>Total</t>
  </si>
  <si>
    <t>Febrero</t>
  </si>
  <si>
    <t>Marzo</t>
  </si>
  <si>
    <t>Abril</t>
  </si>
  <si>
    <t>2.1.1.1.01</t>
  </si>
  <si>
    <t>2.1.1.2.11</t>
  </si>
  <si>
    <t>2.1.5.2.01</t>
  </si>
  <si>
    <t>2.1.5.1.01</t>
  </si>
  <si>
    <t>2.1.5.3.01</t>
  </si>
  <si>
    <t>2.1.1.2.08</t>
  </si>
  <si>
    <t>2.1.2.2.05</t>
  </si>
  <si>
    <t>2.2.1.3.01</t>
  </si>
  <si>
    <t>2.2.1.5.01</t>
  </si>
  <si>
    <t>2.2.1.6.01</t>
  </si>
  <si>
    <t>2.2.2.1.01</t>
  </si>
  <si>
    <t>2.2.3.1.01</t>
  </si>
  <si>
    <t>2.2.7.1.03</t>
  </si>
  <si>
    <t>2.2.8.6.01</t>
  </si>
  <si>
    <t>2.2.8.7.06</t>
  </si>
  <si>
    <t>2.3.7.1.01</t>
  </si>
  <si>
    <t>2.3.2.3.01</t>
  </si>
  <si>
    <t>Mayo</t>
  </si>
  <si>
    <t>Junio</t>
  </si>
  <si>
    <t>Julio</t>
  </si>
  <si>
    <t>Agosto</t>
  </si>
  <si>
    <t>AÑO 2025</t>
  </si>
  <si>
    <t>Septiembre</t>
  </si>
  <si>
    <t>Octubre</t>
  </si>
  <si>
    <t>Noviembre</t>
  </si>
  <si>
    <t>Diciembre</t>
  </si>
  <si>
    <t xml:space="preserve">TOTAL </t>
  </si>
  <si>
    <t>*22/01/2025</t>
  </si>
  <si>
    <t>FECHA</t>
  </si>
  <si>
    <t xml:space="preserve"> Henry Romero                                                                         Yovanny  De La Rosa                                                 Daniel Quiñones</t>
  </si>
  <si>
    <t xml:space="preserve"> Elaborado por                                                                            Revisado por                                                            Aprobado por                         </t>
  </si>
  <si>
    <t xml:space="preserve"> Contador  II                                                                                Contador 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</si>
</sst>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50505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5"/>
      <color rgb="FF2B2B2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0" fontId="0" fillId="4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5" borderId="1" xfId="0" applyFill="1" applyBorder="1"/>
    <xf numFmtId="164" fontId="0" fillId="5" borderId="1" xfId="1" applyFont="1" applyFill="1" applyBorder="1"/>
    <xf numFmtId="164" fontId="0" fillId="6" borderId="1" xfId="1" applyFont="1" applyFill="1" applyBorder="1"/>
    <xf numFmtId="164" fontId="0" fillId="0" borderId="0" xfId="1" applyFont="1"/>
    <xf numFmtId="4" fontId="0" fillId="0" borderId="0" xfId="0" applyNumberFormat="1"/>
    <xf numFmtId="164" fontId="0" fillId="5" borderId="0" xfId="1" applyFont="1" applyFill="1" applyBorder="1" applyAlignment="1">
      <alignment horizontal="center"/>
    </xf>
    <xf numFmtId="164" fontId="0" fillId="5" borderId="0" xfId="1" applyFont="1" applyFill="1" applyBorder="1"/>
    <xf numFmtId="0" fontId="0" fillId="5" borderId="0" xfId="0" applyFill="1" applyAlignment="1">
      <alignment horizontal="center"/>
    </xf>
    <xf numFmtId="0" fontId="0" fillId="5" borderId="0" xfId="0" applyFill="1"/>
    <xf numFmtId="164" fontId="4" fillId="5" borderId="0" xfId="1" applyFont="1" applyFill="1" applyBorder="1"/>
    <xf numFmtId="164" fontId="1" fillId="5" borderId="0" xfId="1" applyFont="1" applyFill="1" applyBorder="1"/>
    <xf numFmtId="164" fontId="1" fillId="5" borderId="0" xfId="0" applyNumberFormat="1" applyFont="1" applyFill="1"/>
    <xf numFmtId="164" fontId="0" fillId="5" borderId="0" xfId="0" applyNumberFormat="1" applyFill="1"/>
    <xf numFmtId="164" fontId="0" fillId="5" borderId="0" xfId="0" applyNumberFormat="1" applyFill="1" applyAlignment="1">
      <alignment horizontal="center"/>
    </xf>
    <xf numFmtId="4" fontId="0" fillId="5" borderId="0" xfId="0" applyNumberFormat="1" applyFill="1"/>
    <xf numFmtId="4" fontId="6" fillId="0" borderId="1" xfId="0" applyNumberFormat="1" applyFont="1" applyBorder="1" applyAlignment="1">
      <alignment vertical="top" shrinkToFit="1"/>
    </xf>
    <xf numFmtId="0" fontId="7" fillId="0" borderId="0" xfId="0" applyFont="1"/>
    <xf numFmtId="164" fontId="8" fillId="0" borderId="1" xfId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vertical="center" wrapText="1"/>
    </xf>
    <xf numFmtId="4" fontId="7" fillId="0" borderId="1" xfId="1" applyNumberFormat="1" applyFont="1" applyBorder="1" applyAlignment="1">
      <alignment vertical="center" wrapText="1"/>
    </xf>
    <xf numFmtId="164" fontId="7" fillId="0" borderId="1" xfId="1" applyFont="1" applyBorder="1"/>
    <xf numFmtId="4" fontId="7" fillId="0" borderId="1" xfId="0" applyNumberFormat="1" applyFont="1" applyBorder="1" applyAlignment="1">
      <alignment vertical="center" wrapText="1"/>
    </xf>
    <xf numFmtId="2" fontId="7" fillId="0" borderId="1" xfId="1" applyNumberFormat="1" applyFont="1" applyBorder="1"/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/>
    <xf numFmtId="2" fontId="7" fillId="0" borderId="1" xfId="0" applyNumberFormat="1" applyFont="1" applyBorder="1"/>
    <xf numFmtId="164" fontId="7" fillId="0" borderId="1" xfId="1" applyFont="1" applyBorder="1" applyAlignment="1">
      <alignment vertical="center" wrapText="1"/>
    </xf>
    <xf numFmtId="2" fontId="7" fillId="5" borderId="1" xfId="1" applyNumberFormat="1" applyFont="1" applyFill="1" applyBorder="1" applyAlignment="1"/>
    <xf numFmtId="164" fontId="7" fillId="5" borderId="1" xfId="1" applyFont="1" applyFill="1" applyBorder="1" applyAlignment="1"/>
    <xf numFmtId="164" fontId="7" fillId="0" borderId="1" xfId="0" applyNumberFormat="1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/>
    <xf numFmtId="4" fontId="8" fillId="2" borderId="1" xfId="0" applyNumberFormat="1" applyFont="1" applyFill="1" applyBorder="1" applyAlignment="1">
      <alignment vertical="center" wrapText="1"/>
    </xf>
    <xf numFmtId="164" fontId="8" fillId="7" borderId="1" xfId="1" applyFont="1" applyFill="1" applyBorder="1" applyAlignment="1">
      <alignment vertical="center" wrapText="1"/>
    </xf>
    <xf numFmtId="164" fontId="8" fillId="7" borderId="1" xfId="1" applyFont="1" applyFill="1" applyBorder="1" applyAlignment="1">
      <alignment horizontal="left" vertical="center" wrapText="1"/>
    </xf>
    <xf numFmtId="164" fontId="7" fillId="7" borderId="1" xfId="1" applyFont="1" applyFill="1" applyBorder="1" applyAlignment="1">
      <alignment vertical="center" wrapText="1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vertical="center" wrapText="1"/>
    </xf>
    <xf numFmtId="2" fontId="8" fillId="7" borderId="1" xfId="1" applyNumberFormat="1" applyFont="1" applyFill="1" applyBorder="1" applyAlignment="1">
      <alignment vertical="center" wrapText="1"/>
    </xf>
    <xf numFmtId="165" fontId="8" fillId="7" borderId="1" xfId="0" applyNumberFormat="1" applyFont="1" applyFill="1" applyBorder="1" applyAlignment="1">
      <alignment vertical="center" wrapText="1"/>
    </xf>
    <xf numFmtId="0" fontId="7" fillId="7" borderId="1" xfId="0" applyFont="1" applyFill="1" applyBorder="1"/>
    <xf numFmtId="0" fontId="0" fillId="0" borderId="2" xfId="0" applyBorder="1"/>
    <xf numFmtId="0" fontId="7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0" fontId="2" fillId="2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 indent="2"/>
    </xf>
    <xf numFmtId="0" fontId="1" fillId="2" borderId="7" xfId="0" applyFont="1" applyFill="1" applyBorder="1" applyAlignment="1">
      <alignment horizontal="left" vertical="center" wrapText="1"/>
    </xf>
    <xf numFmtId="4" fontId="0" fillId="0" borderId="6" xfId="0" applyNumberFormat="1" applyBorder="1"/>
    <xf numFmtId="0" fontId="0" fillId="0" borderId="7" xfId="0" applyBorder="1"/>
    <xf numFmtId="0" fontId="2" fillId="2" borderId="7" xfId="0" applyFont="1" applyFill="1" applyBorder="1" applyAlignment="1">
      <alignment horizontal="left" vertical="center" wrapText="1"/>
    </xf>
    <xf numFmtId="0" fontId="1" fillId="0" borderId="5" xfId="0" applyFont="1" applyBorder="1"/>
    <xf numFmtId="0" fontId="0" fillId="0" borderId="5" xfId="0" applyBorder="1" applyAlignment="1">
      <alignment horizontal="left"/>
    </xf>
    <xf numFmtId="0" fontId="0" fillId="0" borderId="8" xfId="0" applyBorder="1"/>
    <xf numFmtId="0" fontId="7" fillId="0" borderId="9" xfId="0" applyFont="1" applyBorder="1"/>
    <xf numFmtId="0" fontId="0" fillId="0" borderId="10" xfId="0" applyBorder="1"/>
    <xf numFmtId="164" fontId="1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4" xfId="1" applyFont="1" applyBorder="1"/>
    <xf numFmtId="164" fontId="0" fillId="0" borderId="5" xfId="1" applyFont="1" applyBorder="1"/>
    <xf numFmtId="164" fontId="0" fillId="0" borderId="0" xfId="1" applyFont="1" applyBorder="1"/>
    <xf numFmtId="164" fontId="0" fillId="0" borderId="6" xfId="1" applyFont="1" applyBorder="1"/>
    <xf numFmtId="164" fontId="1" fillId="0" borderId="11" xfId="1" applyFont="1" applyBorder="1"/>
    <xf numFmtId="164" fontId="0" fillId="0" borderId="11" xfId="1" applyFont="1" applyBorder="1"/>
    <xf numFmtId="164" fontId="0" fillId="0" borderId="12" xfId="1" applyFont="1" applyBorder="1"/>
    <xf numFmtId="164" fontId="0" fillId="0" borderId="13" xfId="1" applyFont="1" applyBorder="1"/>
    <xf numFmtId="164" fontId="1" fillId="8" borderId="13" xfId="1" applyFont="1" applyFill="1" applyBorder="1"/>
    <xf numFmtId="164" fontId="1" fillId="8" borderId="14" xfId="1" applyFont="1" applyFill="1" applyBorder="1"/>
    <xf numFmtId="164" fontId="0" fillId="0" borderId="3" xfId="1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164" fontId="7" fillId="0" borderId="0" xfId="0" applyNumberFormat="1" applyFont="1"/>
    <xf numFmtId="43" fontId="7" fillId="0" borderId="0" xfId="0" applyNumberFormat="1" applyFont="1"/>
    <xf numFmtId="0" fontId="8" fillId="0" borderId="0" xfId="0" applyFont="1" applyAlignment="1">
      <alignment horizontal="center"/>
    </xf>
    <xf numFmtId="4" fontId="6" fillId="0" borderId="0" xfId="0" applyNumberFormat="1" applyFont="1" applyAlignment="1">
      <alignment vertical="top" shrinkToFit="1"/>
    </xf>
    <xf numFmtId="4" fontId="9" fillId="0" borderId="0" xfId="0" applyNumberFormat="1" applyFont="1" applyAlignment="1">
      <alignment vertical="top" shrinkToFit="1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0</xdr:row>
      <xdr:rowOff>53340</xdr:rowOff>
    </xdr:from>
    <xdr:to>
      <xdr:col>2</xdr:col>
      <xdr:colOff>186690</xdr:colOff>
      <xdr:row>4</xdr:row>
      <xdr:rowOff>101600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FB98F3-AB51-E565-14E7-FB52D1DD2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" y="53340"/>
          <a:ext cx="2952750" cy="779780"/>
        </a:xfrm>
        <a:prstGeom prst="rect">
          <a:avLst/>
        </a:prstGeom>
        <a:noFill/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07"/>
  <sheetViews>
    <sheetView showGridLines="0" tabSelected="1" topLeftCell="A95" zoomScale="140" zoomScaleNormal="140" workbookViewId="0">
      <selection activeCell="R107" sqref="B2:R107"/>
    </sheetView>
  </sheetViews>
  <sheetFormatPr baseColWidth="10" defaultColWidth="9.109375" defaultRowHeight="14.4" x14ac:dyDescent="0.3"/>
  <cols>
    <col min="2" max="2" width="87.33203125" customWidth="1"/>
    <col min="3" max="3" width="17.109375" style="24" customWidth="1"/>
    <col min="4" max="4" width="14.77734375" style="24" hidden="1" customWidth="1"/>
    <col min="5" max="5" width="13.5546875" style="24" hidden="1" customWidth="1"/>
    <col min="6" max="6" width="14.88671875" style="24" hidden="1" customWidth="1"/>
    <col min="7" max="8" width="13.88671875" style="24" hidden="1" customWidth="1"/>
    <col min="9" max="16" width="14.44140625" style="24" hidden="1" customWidth="1"/>
    <col min="17" max="17" width="15.77734375" style="24" customWidth="1"/>
    <col min="18" max="18" width="6" customWidth="1"/>
    <col min="19" max="19" width="15" bestFit="1" customWidth="1"/>
    <col min="20" max="20" width="14.88671875" customWidth="1"/>
    <col min="21" max="21" width="13.5546875" bestFit="1" customWidth="1"/>
    <col min="22" max="22" width="13.5546875" customWidth="1"/>
    <col min="23" max="23" width="15" bestFit="1" customWidth="1"/>
    <col min="24" max="24" width="15.109375" customWidth="1"/>
    <col min="25" max="25" width="13.5546875" customWidth="1"/>
    <col min="26" max="26" width="13" customWidth="1"/>
    <col min="27" max="27" width="13" bestFit="1" customWidth="1"/>
  </cols>
  <sheetData>
    <row r="1" spans="2:27" ht="15" thickBot="1" x14ac:dyDescent="0.35"/>
    <row r="2" spans="2:27" x14ac:dyDescent="0.3"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</row>
    <row r="3" spans="2:27" x14ac:dyDescent="0.3">
      <c r="B3" s="54"/>
      <c r="R3" s="55"/>
    </row>
    <row r="4" spans="2:27" ht="58.2" customHeight="1" x14ac:dyDescent="0.3">
      <c r="B4" s="54" t="e" vm="1">
        <v>#VALUE!</v>
      </c>
      <c r="R4" s="55"/>
    </row>
    <row r="5" spans="2:27" ht="10.8" customHeight="1" x14ac:dyDescent="0.3">
      <c r="B5" s="54"/>
      <c r="R5" s="55"/>
      <c r="S5" s="1"/>
    </row>
    <row r="6" spans="2:27" ht="3.6" customHeight="1" x14ac:dyDescent="0.3">
      <c r="B6" s="54"/>
      <c r="R6" s="55"/>
      <c r="S6" s="1">
        <f>W18+Y25+AA39+Y72</f>
        <v>0</v>
      </c>
    </row>
    <row r="7" spans="2:27" ht="3.6" customHeight="1" x14ac:dyDescent="0.3">
      <c r="B7" s="54"/>
      <c r="R7" s="55"/>
      <c r="S7" s="1">
        <f t="shared" ref="S7" si="0">W19+Y26+AA40+X53</f>
        <v>0</v>
      </c>
    </row>
    <row r="8" spans="2:27" ht="7.2" customHeight="1" x14ac:dyDescent="0.3">
      <c r="B8" s="54"/>
      <c r="R8" s="55"/>
    </row>
    <row r="9" spans="2:27" ht="18" x14ac:dyDescent="0.3">
      <c r="B9" s="92" t="s">
        <v>81</v>
      </c>
      <c r="C9" s="93"/>
      <c r="E9" s="84"/>
      <c r="R9" s="55"/>
      <c r="S9" s="1"/>
    </row>
    <row r="10" spans="2:27" ht="18" x14ac:dyDescent="0.3">
      <c r="B10" s="92" t="s">
        <v>89</v>
      </c>
      <c r="C10" s="93"/>
      <c r="E10" s="84"/>
      <c r="R10" s="56"/>
    </row>
    <row r="11" spans="2:27" ht="18" x14ac:dyDescent="0.3">
      <c r="B11" s="92" t="s">
        <v>118</v>
      </c>
      <c r="C11" s="93"/>
      <c r="E11" s="85"/>
      <c r="R11" s="56"/>
    </row>
    <row r="12" spans="2:27" ht="15.6" x14ac:dyDescent="0.3">
      <c r="B12" s="96" t="s">
        <v>80</v>
      </c>
      <c r="C12" s="97"/>
      <c r="D12" s="86"/>
      <c r="E12" s="84"/>
      <c r="R12" s="55"/>
      <c r="S12" s="12"/>
    </row>
    <row r="13" spans="2:27" x14ac:dyDescent="0.3">
      <c r="B13" s="94" t="s">
        <v>36</v>
      </c>
      <c r="C13" s="95"/>
      <c r="D13" s="87"/>
      <c r="E13" s="91" t="s">
        <v>91</v>
      </c>
      <c r="F13" s="91"/>
      <c r="G13" s="91"/>
      <c r="H13" s="91"/>
      <c r="I13" s="91"/>
      <c r="J13" s="88"/>
      <c r="K13" s="88"/>
      <c r="L13" s="88"/>
      <c r="M13" s="88"/>
      <c r="N13" s="88"/>
      <c r="O13" s="88"/>
      <c r="P13" s="88"/>
      <c r="R13" s="55"/>
    </row>
    <row r="14" spans="2:27" ht="26.4" x14ac:dyDescent="0.3">
      <c r="B14" s="57" t="s">
        <v>0</v>
      </c>
      <c r="C14" s="46" t="s">
        <v>37</v>
      </c>
      <c r="D14" s="46" t="s">
        <v>90</v>
      </c>
      <c r="E14" s="46" t="s">
        <v>92</v>
      </c>
      <c r="F14" s="46" t="s">
        <v>94</v>
      </c>
      <c r="G14" s="46" t="s">
        <v>95</v>
      </c>
      <c r="H14" s="46" t="s">
        <v>96</v>
      </c>
      <c r="I14" s="46" t="s">
        <v>114</v>
      </c>
      <c r="J14" s="46" t="s">
        <v>115</v>
      </c>
      <c r="K14" s="46" t="s">
        <v>116</v>
      </c>
      <c r="L14" s="46" t="s">
        <v>117</v>
      </c>
      <c r="M14" s="46" t="s">
        <v>119</v>
      </c>
      <c r="N14" s="46" t="s">
        <v>120</v>
      </c>
      <c r="O14" s="46" t="s">
        <v>121</v>
      </c>
      <c r="P14" s="46" t="s">
        <v>122</v>
      </c>
      <c r="Q14" s="46" t="s">
        <v>93</v>
      </c>
      <c r="R14" s="56"/>
      <c r="S14" s="16"/>
      <c r="T14" s="16"/>
      <c r="U14" s="16"/>
      <c r="V14" s="16"/>
      <c r="W14" s="16"/>
      <c r="X14" s="16"/>
      <c r="Y14" s="16"/>
      <c r="Z14" s="16"/>
    </row>
    <row r="15" spans="2:27" x14ac:dyDescent="0.3">
      <c r="B15" s="58" t="s">
        <v>1</v>
      </c>
      <c r="C15" s="25">
        <f>+C16+C22+C32+C58+C68</f>
        <v>1524269892</v>
      </c>
      <c r="D15" s="25">
        <f>+D16+D22+D32+D58+D68</f>
        <v>0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f>SUM(C15:P15)</f>
        <v>1524269892</v>
      </c>
      <c r="R15" s="55"/>
      <c r="S15" s="15"/>
      <c r="T15" s="15"/>
      <c r="U15" s="15"/>
      <c r="V15" s="16"/>
      <c r="W15" s="16"/>
      <c r="X15" s="16"/>
      <c r="Y15" s="16"/>
      <c r="Z15" s="16"/>
    </row>
    <row r="16" spans="2:27" x14ac:dyDescent="0.3">
      <c r="B16" s="59" t="s">
        <v>2</v>
      </c>
      <c r="C16" s="41">
        <f>+C17+C18+C19+C20+C21</f>
        <v>177587324</v>
      </c>
      <c r="D16" s="41"/>
      <c r="E16" s="42">
        <f>E17+E18+E21</f>
        <v>0</v>
      </c>
      <c r="F16" s="42">
        <f>F17+F18+F19+F21</f>
        <v>0</v>
      </c>
      <c r="G16" s="42">
        <f>G17+G18+G21</f>
        <v>0</v>
      </c>
      <c r="H16" s="42">
        <f>H17+H18+H21</f>
        <v>0</v>
      </c>
      <c r="I16" s="42">
        <f>I21+I18+I17</f>
        <v>0</v>
      </c>
      <c r="J16" s="42">
        <f>J17+J18+J21</f>
        <v>0</v>
      </c>
      <c r="K16" s="42">
        <f>K21+K18+K17</f>
        <v>0</v>
      </c>
      <c r="L16" s="42"/>
      <c r="M16" s="42"/>
      <c r="N16" s="42"/>
      <c r="O16" s="42"/>
      <c r="P16" s="42">
        <f>P17+P18+P21</f>
        <v>0</v>
      </c>
      <c r="Q16" s="42">
        <f>SUM(C16:P16)</f>
        <v>177587324</v>
      </c>
      <c r="R16" s="55"/>
      <c r="S16" s="14"/>
      <c r="T16" s="14"/>
      <c r="U16" s="14"/>
      <c r="V16" s="13"/>
      <c r="W16" s="15"/>
      <c r="X16" s="14"/>
      <c r="Y16" s="14"/>
      <c r="Z16" s="14"/>
      <c r="AA16" s="11"/>
    </row>
    <row r="17" spans="2:27" x14ac:dyDescent="0.3">
      <c r="B17" s="60" t="s">
        <v>3</v>
      </c>
      <c r="C17" s="26">
        <v>137207368</v>
      </c>
      <c r="D17" s="26"/>
      <c r="E17" s="27"/>
      <c r="F17" s="27"/>
      <c r="G17" s="27"/>
      <c r="H17" s="28"/>
      <c r="I17" s="28"/>
      <c r="J17" s="28"/>
      <c r="K17" s="28"/>
      <c r="L17" s="28"/>
      <c r="M17" s="28"/>
      <c r="N17" s="28"/>
      <c r="O17" s="28"/>
      <c r="P17" s="28"/>
      <c r="Q17" s="42">
        <f t="shared" ref="Q17:Q80" si="1">SUM(C17:P17)</f>
        <v>137207368</v>
      </c>
      <c r="R17" s="55"/>
      <c r="S17" s="14"/>
      <c r="T17" s="14"/>
      <c r="U17" s="14"/>
      <c r="V17" s="14"/>
      <c r="W17" s="14"/>
      <c r="X17" s="14"/>
      <c r="Y17" s="14"/>
      <c r="Z17" s="14"/>
      <c r="AA17" s="11"/>
    </row>
    <row r="18" spans="2:27" x14ac:dyDescent="0.3">
      <c r="B18" s="60" t="s">
        <v>4</v>
      </c>
      <c r="C18" s="26">
        <v>23134214</v>
      </c>
      <c r="D18" s="26"/>
      <c r="E18" s="27"/>
      <c r="F18" s="27"/>
      <c r="G18" s="27"/>
      <c r="H18" s="28"/>
      <c r="I18" s="28"/>
      <c r="J18" s="28"/>
      <c r="K18" s="28"/>
      <c r="L18" s="28"/>
      <c r="M18" s="28"/>
      <c r="N18" s="28"/>
      <c r="O18" s="28"/>
      <c r="P18" s="28"/>
      <c r="Q18" s="42">
        <f t="shared" si="1"/>
        <v>23134214</v>
      </c>
      <c r="R18" s="55"/>
      <c r="S18" s="14"/>
      <c r="T18" s="14"/>
      <c r="U18" s="14"/>
      <c r="V18" s="14"/>
      <c r="W18" s="14"/>
      <c r="X18" s="14"/>
      <c r="Y18" s="14"/>
      <c r="Z18" s="14"/>
      <c r="AA18" s="11"/>
    </row>
    <row r="19" spans="2:27" x14ac:dyDescent="0.3">
      <c r="B19" s="60" t="s">
        <v>38</v>
      </c>
      <c r="C19" s="26"/>
      <c r="D19" s="26"/>
      <c r="E19" s="29"/>
      <c r="F19" s="29"/>
      <c r="G19" s="29"/>
      <c r="H19" s="30"/>
      <c r="I19" s="30"/>
      <c r="J19" s="30"/>
      <c r="K19" s="30"/>
      <c r="L19" s="30"/>
      <c r="M19" s="30"/>
      <c r="N19" s="30"/>
      <c r="O19" s="30"/>
      <c r="P19" s="30"/>
      <c r="Q19" s="42">
        <f t="shared" si="1"/>
        <v>0</v>
      </c>
      <c r="R19" s="55"/>
      <c r="S19" s="17"/>
      <c r="T19" s="18"/>
      <c r="U19" s="18"/>
      <c r="V19" s="14"/>
      <c r="W19" s="14"/>
      <c r="X19" s="14"/>
      <c r="Y19" s="14"/>
      <c r="Z19" s="14"/>
      <c r="AA19" s="11"/>
    </row>
    <row r="20" spans="2:27" x14ac:dyDescent="0.3">
      <c r="B20" s="60" t="s">
        <v>5</v>
      </c>
      <c r="C20" s="26"/>
      <c r="D20" s="26"/>
      <c r="E20" s="29"/>
      <c r="F20" s="29"/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42">
        <f t="shared" si="1"/>
        <v>0</v>
      </c>
      <c r="R20" s="55"/>
      <c r="S20" s="19"/>
      <c r="T20" s="18"/>
      <c r="U20" s="18"/>
      <c r="V20" s="18"/>
      <c r="W20" s="18"/>
      <c r="X20" s="14"/>
      <c r="Y20" s="14"/>
      <c r="Z20" s="14"/>
    </row>
    <row r="21" spans="2:27" x14ac:dyDescent="0.3">
      <c r="B21" s="60" t="s">
        <v>6</v>
      </c>
      <c r="C21" s="26">
        <v>17245742</v>
      </c>
      <c r="D21" s="26"/>
      <c r="E21" s="31"/>
      <c r="F21" s="29"/>
      <c r="G21" s="29"/>
      <c r="H21" s="28"/>
      <c r="I21" s="28"/>
      <c r="J21" s="28"/>
      <c r="K21" s="28"/>
      <c r="L21" s="28"/>
      <c r="M21" s="28"/>
      <c r="N21" s="28"/>
      <c r="O21" s="28"/>
      <c r="P21" s="28"/>
      <c r="Q21" s="42">
        <f t="shared" si="1"/>
        <v>17245742</v>
      </c>
      <c r="R21" s="55"/>
      <c r="S21" s="16"/>
      <c r="T21" s="16"/>
      <c r="U21" s="16"/>
      <c r="V21" s="14"/>
      <c r="W21" s="16"/>
      <c r="X21" s="14"/>
      <c r="Y21" s="14"/>
      <c r="Z21" s="14"/>
      <c r="AA21" s="11"/>
    </row>
    <row r="22" spans="2:27" x14ac:dyDescent="0.3">
      <c r="B22" s="59" t="s">
        <v>7</v>
      </c>
      <c r="C22" s="41">
        <f>+C23+C24+C25+C26+C27+C28+C29+C30+C31</f>
        <v>71707080</v>
      </c>
      <c r="D22" s="41"/>
      <c r="E22" s="47"/>
      <c r="F22" s="47">
        <f>F25+F23</f>
        <v>0</v>
      </c>
      <c r="G22" s="47">
        <f>G30+G29+G28+G27+G26+G25+G23</f>
        <v>0</v>
      </c>
      <c r="H22" s="47">
        <f>H23+H24+H25+H29+H30</f>
        <v>0</v>
      </c>
      <c r="I22" s="47">
        <f>I30+I26+I23</f>
        <v>0</v>
      </c>
      <c r="J22" s="47">
        <f>J23+J26+J27+J29+J30</f>
        <v>0</v>
      </c>
      <c r="K22" s="47">
        <f>K30+K29+K28+K27+K25+K24+K23</f>
        <v>0</v>
      </c>
      <c r="L22" s="47"/>
      <c r="M22" s="47"/>
      <c r="N22" s="47"/>
      <c r="O22" s="47"/>
      <c r="P22" s="47">
        <f>P30+P29+P27+P25+P23</f>
        <v>0</v>
      </c>
      <c r="Q22" s="42">
        <f t="shared" si="1"/>
        <v>71707080</v>
      </c>
      <c r="R22" s="55"/>
      <c r="S22" s="15"/>
      <c r="T22" s="15"/>
      <c r="U22" s="15"/>
      <c r="V22" s="15"/>
      <c r="W22" s="15"/>
      <c r="X22" s="16"/>
      <c r="Y22" s="16"/>
      <c r="Z22" s="16"/>
    </row>
    <row r="23" spans="2:27" x14ac:dyDescent="0.3">
      <c r="B23" s="60" t="s">
        <v>8</v>
      </c>
      <c r="C23" s="26">
        <v>8710000</v>
      </c>
      <c r="D23" s="26"/>
      <c r="E23" s="29"/>
      <c r="F23" s="29"/>
      <c r="G23" s="29"/>
      <c r="H23" s="28"/>
      <c r="I23" s="28"/>
      <c r="J23" s="28"/>
      <c r="K23" s="28"/>
      <c r="L23" s="28"/>
      <c r="M23" s="28"/>
      <c r="N23" s="28"/>
      <c r="O23" s="28"/>
      <c r="P23" s="28"/>
      <c r="Q23" s="42">
        <f t="shared" si="1"/>
        <v>8710000</v>
      </c>
      <c r="R23" s="55"/>
      <c r="S23" s="14"/>
      <c r="T23" s="14"/>
      <c r="U23" s="13"/>
      <c r="V23" s="13"/>
      <c r="W23" s="13"/>
      <c r="X23" s="16"/>
      <c r="Y23" s="16"/>
      <c r="Z23" s="16"/>
    </row>
    <row r="24" spans="2:27" x14ac:dyDescent="0.3">
      <c r="B24" s="60" t="s">
        <v>9</v>
      </c>
      <c r="C24" s="26">
        <v>1500000</v>
      </c>
      <c r="D24" s="26"/>
      <c r="E24" s="27"/>
      <c r="F24" s="27"/>
      <c r="G24" s="27"/>
      <c r="H24" s="28"/>
      <c r="I24" s="32"/>
      <c r="J24" s="32"/>
      <c r="K24" s="28"/>
      <c r="L24" s="28"/>
      <c r="M24" s="28"/>
      <c r="N24" s="28"/>
      <c r="O24" s="28"/>
      <c r="P24" s="28"/>
      <c r="Q24" s="42">
        <f t="shared" si="1"/>
        <v>1500000</v>
      </c>
      <c r="R24" s="55"/>
      <c r="S24" s="14"/>
      <c r="T24" s="13"/>
      <c r="U24" s="14"/>
      <c r="V24" s="14"/>
      <c r="W24" s="14"/>
      <c r="X24" s="16"/>
      <c r="Y24" s="20"/>
      <c r="Z24" s="16"/>
    </row>
    <row r="25" spans="2:27" ht="18" customHeight="1" x14ac:dyDescent="0.3">
      <c r="B25" s="60" t="s">
        <v>10</v>
      </c>
      <c r="C25" s="26">
        <v>2500000</v>
      </c>
      <c r="D25" s="26"/>
      <c r="E25" s="27"/>
      <c r="F25" s="29"/>
      <c r="G25" s="29"/>
      <c r="H25" s="28"/>
      <c r="I25" s="32"/>
      <c r="J25" s="32"/>
      <c r="K25" s="28"/>
      <c r="L25" s="28"/>
      <c r="M25" s="28"/>
      <c r="N25" s="28"/>
      <c r="O25" s="28"/>
      <c r="P25" s="28"/>
      <c r="Q25" s="42">
        <f t="shared" si="1"/>
        <v>2500000</v>
      </c>
      <c r="R25" s="55"/>
      <c r="S25" s="14"/>
      <c r="T25" s="14"/>
      <c r="U25" s="14"/>
      <c r="V25" s="14"/>
      <c r="W25" s="14"/>
      <c r="X25" s="16"/>
      <c r="Y25" s="16"/>
      <c r="Z25" s="16"/>
    </row>
    <row r="26" spans="2:27" x14ac:dyDescent="0.3">
      <c r="B26" s="60" t="s">
        <v>11</v>
      </c>
      <c r="C26" s="26">
        <v>0</v>
      </c>
      <c r="D26" s="26"/>
      <c r="E26" s="27"/>
      <c r="F26" s="27"/>
      <c r="G26" s="29"/>
      <c r="H26" s="29"/>
      <c r="I26" s="28"/>
      <c r="J26" s="28"/>
      <c r="K26" s="28"/>
      <c r="L26" s="28"/>
      <c r="M26" s="28"/>
      <c r="N26" s="28"/>
      <c r="O26" s="28"/>
      <c r="P26" s="28"/>
      <c r="Q26" s="42">
        <f t="shared" si="1"/>
        <v>0</v>
      </c>
      <c r="R26" s="55"/>
      <c r="S26" s="14"/>
      <c r="T26" s="14"/>
      <c r="U26" s="14"/>
      <c r="V26" s="14"/>
      <c r="W26" s="14"/>
      <c r="X26" s="16"/>
      <c r="Y26" s="16"/>
      <c r="Z26" s="16"/>
    </row>
    <row r="27" spans="2:27" x14ac:dyDescent="0.3">
      <c r="B27" s="60" t="s">
        <v>12</v>
      </c>
      <c r="C27" s="26">
        <v>18000000</v>
      </c>
      <c r="D27" s="26"/>
      <c r="E27" s="27"/>
      <c r="F27" s="27"/>
      <c r="G27" s="33"/>
      <c r="H27" s="33"/>
      <c r="I27" s="33"/>
      <c r="J27" s="28"/>
      <c r="K27" s="28"/>
      <c r="L27" s="28"/>
      <c r="M27" s="28"/>
      <c r="N27" s="28"/>
      <c r="O27" s="28"/>
      <c r="P27" s="28"/>
      <c r="Q27" s="42">
        <f t="shared" si="1"/>
        <v>18000000</v>
      </c>
      <c r="R27" s="55"/>
      <c r="S27" s="18"/>
      <c r="T27" s="18"/>
      <c r="U27" s="18"/>
      <c r="V27" s="18"/>
      <c r="W27" s="18"/>
      <c r="X27" s="16"/>
      <c r="Y27" s="16"/>
      <c r="Z27" s="16"/>
    </row>
    <row r="28" spans="2:27" x14ac:dyDescent="0.3">
      <c r="B28" s="60" t="s">
        <v>13</v>
      </c>
      <c r="C28" s="26">
        <v>3300000</v>
      </c>
      <c r="D28" s="26"/>
      <c r="E28" s="27"/>
      <c r="F28" s="27"/>
      <c r="G28" s="29"/>
      <c r="H28" s="29"/>
      <c r="I28" s="29"/>
      <c r="J28" s="29"/>
      <c r="K28" s="34"/>
      <c r="L28" s="34"/>
      <c r="M28" s="34"/>
      <c r="N28" s="34"/>
      <c r="O28" s="34"/>
      <c r="P28" s="34"/>
      <c r="Q28" s="42">
        <f t="shared" si="1"/>
        <v>3300000</v>
      </c>
      <c r="R28" s="55"/>
      <c r="S28" s="14"/>
      <c r="T28" s="14"/>
      <c r="U28" s="14"/>
      <c r="V28" s="14"/>
      <c r="W28" s="14"/>
      <c r="X28" s="16"/>
      <c r="Y28" s="16"/>
      <c r="Z28" s="16"/>
    </row>
    <row r="29" spans="2:27" x14ac:dyDescent="0.3">
      <c r="B29" s="60" t="s">
        <v>14</v>
      </c>
      <c r="C29" s="26">
        <v>23233080</v>
      </c>
      <c r="D29" s="26"/>
      <c r="E29" s="27"/>
      <c r="F29" s="27"/>
      <c r="G29" s="29"/>
      <c r="H29" s="28"/>
      <c r="I29" s="28"/>
      <c r="J29" s="28"/>
      <c r="K29" s="28"/>
      <c r="L29" s="28"/>
      <c r="M29" s="28"/>
      <c r="N29" s="28"/>
      <c r="O29" s="28"/>
      <c r="P29" s="28"/>
      <c r="Q29" s="42">
        <f t="shared" si="1"/>
        <v>23233080</v>
      </c>
      <c r="R29" s="55"/>
      <c r="S29" s="14"/>
      <c r="T29" s="14"/>
      <c r="U29" s="14"/>
      <c r="V29" s="14"/>
      <c r="W29" s="14"/>
      <c r="X29" s="16"/>
      <c r="Y29" s="16"/>
      <c r="Z29" s="16"/>
    </row>
    <row r="30" spans="2:27" x14ac:dyDescent="0.3">
      <c r="B30" s="60" t="s">
        <v>15</v>
      </c>
      <c r="C30" s="26">
        <v>9514000</v>
      </c>
      <c r="D30" s="26"/>
      <c r="E30" s="27"/>
      <c r="F30" s="27"/>
      <c r="G30" s="29"/>
      <c r="H30" s="28"/>
      <c r="I30" s="28"/>
      <c r="J30" s="28"/>
      <c r="K30" s="28"/>
      <c r="L30" s="28"/>
      <c r="M30" s="28"/>
      <c r="N30" s="28"/>
      <c r="O30" s="28"/>
      <c r="P30" s="28"/>
      <c r="Q30" s="42">
        <f t="shared" si="1"/>
        <v>9514000</v>
      </c>
      <c r="R30" s="55"/>
      <c r="S30" s="14"/>
      <c r="T30" s="14"/>
      <c r="U30" s="14"/>
      <c r="V30" s="14"/>
      <c r="W30" s="14"/>
      <c r="X30" s="16"/>
      <c r="Y30" s="16"/>
      <c r="Z30" s="16"/>
    </row>
    <row r="31" spans="2:27" x14ac:dyDescent="0.3">
      <c r="B31" s="60" t="s">
        <v>39</v>
      </c>
      <c r="C31" s="26">
        <v>4950000</v>
      </c>
      <c r="D31" s="26"/>
      <c r="E31" s="27"/>
      <c r="F31" s="27"/>
      <c r="G31" s="29"/>
      <c r="H31" s="30"/>
      <c r="I31" s="30"/>
      <c r="J31" s="30"/>
      <c r="K31" s="28"/>
      <c r="L31" s="28"/>
      <c r="M31" s="28"/>
      <c r="N31" s="28"/>
      <c r="O31" s="28"/>
      <c r="P31" s="28"/>
      <c r="Q31" s="42">
        <f t="shared" si="1"/>
        <v>4950000</v>
      </c>
      <c r="R31" s="55"/>
      <c r="S31" s="14"/>
      <c r="T31" s="14"/>
      <c r="U31" s="14"/>
      <c r="V31" s="14"/>
      <c r="W31" s="14"/>
      <c r="X31" s="16"/>
      <c r="Y31" s="16"/>
      <c r="Z31" s="16"/>
    </row>
    <row r="32" spans="2:27" x14ac:dyDescent="0.3">
      <c r="B32" s="59" t="s">
        <v>16</v>
      </c>
      <c r="C32" s="41">
        <f>+C33+C34+C35+C36+C37+C38+C39+C40+C41</f>
        <v>21816372</v>
      </c>
      <c r="D32" s="41"/>
      <c r="E32" s="47">
        <f t="shared" ref="E32" si="2">SUM(E33:E40)</f>
        <v>0</v>
      </c>
      <c r="F32" s="47">
        <f t="shared" ref="F32" si="3">SUM(F33:F40)</f>
        <v>0</v>
      </c>
      <c r="G32" s="47">
        <f>G41+G40+G39+G38+G37+G36+G35+G34+G33</f>
        <v>0</v>
      </c>
      <c r="H32" s="47">
        <f>H33+H39+H41</f>
        <v>0</v>
      </c>
      <c r="I32" s="47">
        <f>I39</f>
        <v>0</v>
      </c>
      <c r="J32" s="47">
        <f>J41+J35+J33</f>
        <v>0</v>
      </c>
      <c r="K32" s="47">
        <f>K33+K39</f>
        <v>0</v>
      </c>
      <c r="L32" s="47"/>
      <c r="M32" s="47"/>
      <c r="N32" s="47"/>
      <c r="O32" s="47"/>
      <c r="P32" s="47">
        <f>P41+P40+P39+P38+P37+P34+P33</f>
        <v>0</v>
      </c>
      <c r="Q32" s="42">
        <f t="shared" si="1"/>
        <v>21816372</v>
      </c>
      <c r="R32" s="55"/>
      <c r="S32" s="14"/>
      <c r="T32" s="14"/>
      <c r="U32" s="14"/>
      <c r="V32" s="14"/>
      <c r="W32" s="14"/>
      <c r="X32" s="16"/>
      <c r="Y32" s="16"/>
      <c r="Z32" s="16"/>
    </row>
    <row r="33" spans="2:27" x14ac:dyDescent="0.3">
      <c r="B33" s="60" t="s">
        <v>17</v>
      </c>
      <c r="C33" s="26">
        <v>1525398</v>
      </c>
      <c r="D33" s="26"/>
      <c r="E33" s="27"/>
      <c r="F33" s="27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42">
        <f t="shared" si="1"/>
        <v>1525398</v>
      </c>
      <c r="R33" s="55"/>
      <c r="S33" s="16"/>
      <c r="T33" s="16"/>
      <c r="U33" s="16"/>
      <c r="V33" s="16"/>
      <c r="W33" s="16"/>
      <c r="X33" s="16"/>
      <c r="Y33" s="16"/>
      <c r="Z33" s="16"/>
    </row>
    <row r="34" spans="2:27" x14ac:dyDescent="0.3">
      <c r="B34" s="60" t="s">
        <v>18</v>
      </c>
      <c r="C34" s="26">
        <v>1760000</v>
      </c>
      <c r="D34" s="26"/>
      <c r="E34" s="29"/>
      <c r="F34" s="29"/>
      <c r="G34" s="29"/>
      <c r="H34" s="29"/>
      <c r="I34" s="29"/>
      <c r="J34" s="29"/>
      <c r="K34" s="32"/>
      <c r="L34" s="32"/>
      <c r="M34" s="32"/>
      <c r="N34" s="32"/>
      <c r="O34" s="32"/>
      <c r="P34" s="28"/>
      <c r="Q34" s="42">
        <f t="shared" si="1"/>
        <v>1760000</v>
      </c>
      <c r="R34" s="55"/>
      <c r="S34" s="16"/>
      <c r="T34" s="16"/>
      <c r="U34" s="16"/>
      <c r="V34" s="16"/>
      <c r="W34" s="16"/>
      <c r="X34" s="16"/>
      <c r="Y34" s="16"/>
      <c r="Z34" s="16"/>
    </row>
    <row r="35" spans="2:27" x14ac:dyDescent="0.3">
      <c r="B35" s="60" t="s">
        <v>19</v>
      </c>
      <c r="C35" s="26">
        <f>500000+2500000</f>
        <v>3000000</v>
      </c>
      <c r="D35" s="26"/>
      <c r="E35" s="29"/>
      <c r="F35" s="29"/>
      <c r="G35" s="29"/>
      <c r="H35" s="35"/>
      <c r="I35" s="35"/>
      <c r="J35" s="36"/>
      <c r="K35" s="36"/>
      <c r="L35" s="36"/>
      <c r="M35" s="36"/>
      <c r="N35" s="36"/>
      <c r="O35" s="36"/>
      <c r="P35" s="36"/>
      <c r="Q35" s="42">
        <f t="shared" si="1"/>
        <v>3000000</v>
      </c>
      <c r="R35" s="55"/>
      <c r="S35" s="21"/>
      <c r="T35" s="13"/>
      <c r="U35" s="15"/>
      <c r="V35" s="13"/>
      <c r="W35" s="15"/>
      <c r="X35" s="15"/>
      <c r="Y35" s="15"/>
      <c r="Z35" s="16"/>
    </row>
    <row r="36" spans="2:27" x14ac:dyDescent="0.3">
      <c r="B36" s="60" t="s">
        <v>20</v>
      </c>
      <c r="C36" s="26">
        <v>70000</v>
      </c>
      <c r="D36" s="26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42">
        <f t="shared" si="1"/>
        <v>70000</v>
      </c>
      <c r="R36" s="55"/>
      <c r="S36" s="13"/>
      <c r="T36" s="13"/>
      <c r="U36" s="13"/>
      <c r="V36" s="14"/>
      <c r="W36" s="14"/>
      <c r="X36" s="14"/>
      <c r="Y36" s="14"/>
      <c r="Z36" s="16"/>
    </row>
    <row r="37" spans="2:27" x14ac:dyDescent="0.3">
      <c r="B37" s="60" t="s">
        <v>21</v>
      </c>
      <c r="C37" s="26">
        <v>1700000</v>
      </c>
      <c r="D37" s="26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42">
        <f t="shared" si="1"/>
        <v>1700000</v>
      </c>
      <c r="R37" s="55"/>
      <c r="S37" s="14"/>
      <c r="T37" s="14"/>
      <c r="U37" s="14"/>
      <c r="V37" s="14"/>
      <c r="W37" s="14"/>
      <c r="X37" s="14"/>
      <c r="Y37" s="14"/>
      <c r="Z37" s="16"/>
    </row>
    <row r="38" spans="2:27" x14ac:dyDescent="0.3">
      <c r="B38" s="60" t="s">
        <v>22</v>
      </c>
      <c r="C38" s="26">
        <v>225670</v>
      </c>
      <c r="D38" s="26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42">
        <f t="shared" si="1"/>
        <v>225670</v>
      </c>
      <c r="R38" s="55"/>
      <c r="S38" s="14"/>
      <c r="T38" s="14"/>
      <c r="U38" s="14"/>
      <c r="V38" s="14"/>
      <c r="W38" s="14"/>
      <c r="X38" s="20"/>
      <c r="Y38" s="14"/>
      <c r="Z38" s="16"/>
      <c r="AA38" s="1">
        <f>S41+T41+U41+V41+W41+X41+Y41</f>
        <v>0</v>
      </c>
    </row>
    <row r="39" spans="2:27" x14ac:dyDescent="0.3">
      <c r="B39" s="60" t="s">
        <v>23</v>
      </c>
      <c r="C39" s="26">
        <v>6654000</v>
      </c>
      <c r="D39" s="26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42">
        <f t="shared" si="1"/>
        <v>6654000</v>
      </c>
      <c r="R39" s="55"/>
      <c r="S39" s="14"/>
      <c r="T39" s="14"/>
      <c r="U39" s="14"/>
      <c r="V39" s="14"/>
      <c r="W39" s="14"/>
      <c r="X39" s="20"/>
      <c r="Y39" s="14"/>
      <c r="Z39" s="16"/>
    </row>
    <row r="40" spans="2:27" x14ac:dyDescent="0.3">
      <c r="B40" s="60" t="s">
        <v>40</v>
      </c>
      <c r="C40" s="26"/>
      <c r="D40" s="26"/>
      <c r="E40" s="29"/>
      <c r="F40" s="29"/>
      <c r="G40" s="30"/>
      <c r="H40" s="29"/>
      <c r="I40" s="29"/>
      <c r="J40" s="29"/>
      <c r="K40" s="29"/>
      <c r="L40" s="29"/>
      <c r="M40" s="29"/>
      <c r="N40" s="29"/>
      <c r="O40" s="29"/>
      <c r="P40" s="29"/>
      <c r="Q40" s="42">
        <f t="shared" si="1"/>
        <v>0</v>
      </c>
      <c r="R40" s="55"/>
      <c r="S40" s="18"/>
      <c r="T40" s="18"/>
      <c r="U40" s="14"/>
      <c r="V40" s="14"/>
      <c r="W40" s="14"/>
      <c r="X40" s="16"/>
      <c r="Y40" s="14"/>
      <c r="Z40" s="16"/>
    </row>
    <row r="41" spans="2:27" x14ac:dyDescent="0.3">
      <c r="B41" s="60" t="s">
        <v>24</v>
      </c>
      <c r="C41" s="26">
        <v>6881304</v>
      </c>
      <c r="D41" s="26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42">
        <f t="shared" si="1"/>
        <v>6881304</v>
      </c>
      <c r="R41" s="55"/>
      <c r="S41" s="18"/>
      <c r="T41" s="18"/>
      <c r="U41" s="18"/>
      <c r="V41" s="18"/>
      <c r="W41" s="18"/>
      <c r="X41" s="19"/>
      <c r="Y41" s="18"/>
      <c r="Z41" s="16"/>
    </row>
    <row r="42" spans="2:27" x14ac:dyDescent="0.3">
      <c r="B42" s="59" t="s">
        <v>25</v>
      </c>
      <c r="C42" s="41">
        <v>0</v>
      </c>
      <c r="D42" s="41">
        <v>0</v>
      </c>
      <c r="E42" s="41">
        <f t="shared" ref="E42" si="4">SUM(E43:E49)</f>
        <v>0</v>
      </c>
      <c r="F42" s="41">
        <f t="shared" ref="F42" si="5">SUM(F43:F49)</f>
        <v>0</v>
      </c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2">
        <f t="shared" si="1"/>
        <v>0</v>
      </c>
      <c r="R42" s="55"/>
      <c r="S42" s="14"/>
      <c r="T42" s="14"/>
      <c r="U42" s="14"/>
      <c r="V42" s="14"/>
      <c r="W42" s="14"/>
      <c r="X42" s="16"/>
      <c r="Y42" s="14"/>
      <c r="Z42" s="16"/>
    </row>
    <row r="43" spans="2:27" hidden="1" x14ac:dyDescent="0.3">
      <c r="B43" s="60" t="s">
        <v>26</v>
      </c>
      <c r="C43" s="26">
        <v>0</v>
      </c>
      <c r="D43" s="26">
        <v>0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42">
        <f t="shared" si="1"/>
        <v>0</v>
      </c>
      <c r="R43" s="55"/>
      <c r="S43" s="14"/>
      <c r="T43" s="14"/>
      <c r="U43" s="14"/>
      <c r="V43" s="14"/>
      <c r="W43" s="14"/>
      <c r="X43" s="16"/>
      <c r="Y43" s="14"/>
      <c r="Z43" s="16"/>
    </row>
    <row r="44" spans="2:27" hidden="1" x14ac:dyDescent="0.3">
      <c r="B44" s="60" t="s">
        <v>41</v>
      </c>
      <c r="C44" s="26"/>
      <c r="D44" s="26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42">
        <f t="shared" si="1"/>
        <v>0</v>
      </c>
      <c r="R44" s="55"/>
      <c r="S44" s="14"/>
      <c r="T44" s="14"/>
      <c r="U44" s="14"/>
      <c r="V44" s="14"/>
      <c r="W44" s="14"/>
      <c r="X44" s="16"/>
      <c r="Y44" s="14"/>
      <c r="Z44" s="16"/>
    </row>
    <row r="45" spans="2:27" hidden="1" x14ac:dyDescent="0.3">
      <c r="B45" s="60" t="s">
        <v>42</v>
      </c>
      <c r="C45" s="26"/>
      <c r="D45" s="26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42">
        <f t="shared" si="1"/>
        <v>0</v>
      </c>
      <c r="R45" s="55"/>
      <c r="S45" s="14"/>
      <c r="T45" s="14"/>
      <c r="U45" s="14"/>
      <c r="V45" s="14"/>
      <c r="W45" s="14"/>
      <c r="X45" s="16"/>
      <c r="Y45" s="14"/>
      <c r="Z45" s="16"/>
    </row>
    <row r="46" spans="2:27" hidden="1" x14ac:dyDescent="0.3">
      <c r="B46" s="60" t="s">
        <v>43</v>
      </c>
      <c r="C46" s="26"/>
      <c r="D46" s="26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42">
        <f t="shared" si="1"/>
        <v>0</v>
      </c>
      <c r="R46" s="55"/>
      <c r="S46" s="16"/>
      <c r="T46" s="16"/>
      <c r="U46" s="16"/>
      <c r="V46" s="16"/>
      <c r="W46" s="16"/>
      <c r="X46" s="16"/>
      <c r="Y46" s="16"/>
      <c r="Z46" s="16"/>
    </row>
    <row r="47" spans="2:27" hidden="1" x14ac:dyDescent="0.3">
      <c r="B47" s="60" t="s">
        <v>44</v>
      </c>
      <c r="C47" s="26"/>
      <c r="D47" s="26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42">
        <f t="shared" si="1"/>
        <v>0</v>
      </c>
      <c r="R47" s="55"/>
      <c r="S47" s="16"/>
      <c r="T47" s="16"/>
      <c r="U47" s="16"/>
      <c r="V47" s="16"/>
      <c r="W47" s="16"/>
      <c r="X47" s="16"/>
      <c r="Y47" s="16"/>
      <c r="Z47" s="16"/>
    </row>
    <row r="48" spans="2:27" hidden="1" x14ac:dyDescent="0.3">
      <c r="B48" s="60" t="s">
        <v>27</v>
      </c>
      <c r="C48" s="26"/>
      <c r="D48" s="26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42">
        <f t="shared" si="1"/>
        <v>0</v>
      </c>
      <c r="R48" s="55"/>
      <c r="S48" s="16"/>
      <c r="T48" s="16"/>
      <c r="U48" s="16"/>
      <c r="V48" s="16"/>
      <c r="W48" s="16"/>
      <c r="X48" s="16"/>
      <c r="Y48" s="16"/>
      <c r="Z48" s="16"/>
    </row>
    <row r="49" spans="2:26" hidden="1" x14ac:dyDescent="0.3">
      <c r="B49" s="60" t="s">
        <v>45</v>
      </c>
      <c r="C49" s="26"/>
      <c r="D49" s="26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42">
        <f t="shared" si="1"/>
        <v>0</v>
      </c>
      <c r="R49" s="55"/>
      <c r="S49" s="16"/>
      <c r="T49" s="16"/>
      <c r="U49" s="16"/>
      <c r="V49" s="16"/>
      <c r="W49" s="16"/>
      <c r="X49" s="16"/>
      <c r="Y49" s="16"/>
      <c r="Z49" s="16"/>
    </row>
    <row r="50" spans="2:26" x14ac:dyDescent="0.3">
      <c r="B50" s="59" t="s">
        <v>46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2">
        <f t="shared" si="1"/>
        <v>0</v>
      </c>
      <c r="R50" s="55"/>
      <c r="S50" s="16"/>
      <c r="T50" s="16"/>
      <c r="U50" s="16"/>
      <c r="V50" s="16"/>
      <c r="W50" s="16"/>
      <c r="X50" s="16"/>
      <c r="Y50" s="16"/>
      <c r="Z50" s="16"/>
    </row>
    <row r="51" spans="2:26" hidden="1" x14ac:dyDescent="0.3">
      <c r="B51" s="60" t="s">
        <v>47</v>
      </c>
      <c r="C51" s="26"/>
      <c r="D51" s="26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42">
        <f t="shared" si="1"/>
        <v>0</v>
      </c>
      <c r="R51" s="55"/>
      <c r="S51" s="16"/>
      <c r="T51" s="16"/>
      <c r="U51" s="16"/>
      <c r="V51" s="16"/>
      <c r="W51" s="16"/>
      <c r="X51" s="16"/>
      <c r="Y51" s="16"/>
      <c r="Z51" s="16"/>
    </row>
    <row r="52" spans="2:26" hidden="1" x14ac:dyDescent="0.3">
      <c r="B52" s="60" t="s">
        <v>48</v>
      </c>
      <c r="C52" s="26"/>
      <c r="D52" s="2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42">
        <f t="shared" si="1"/>
        <v>0</v>
      </c>
      <c r="R52" s="55"/>
      <c r="S52" s="16"/>
      <c r="T52" s="16"/>
      <c r="U52" s="16"/>
      <c r="V52" s="16"/>
      <c r="W52" s="16"/>
      <c r="X52" s="16"/>
      <c r="Y52" s="16"/>
      <c r="Z52" s="16"/>
    </row>
    <row r="53" spans="2:26" hidden="1" x14ac:dyDescent="0.3">
      <c r="B53" s="60" t="s">
        <v>49</v>
      </c>
      <c r="C53" s="26"/>
      <c r="D53" s="26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42">
        <f t="shared" si="1"/>
        <v>0</v>
      </c>
      <c r="R53" s="55"/>
      <c r="S53" s="14"/>
      <c r="T53" s="14"/>
      <c r="U53" s="14"/>
      <c r="V53" s="14"/>
      <c r="W53" s="14"/>
      <c r="X53" s="16"/>
      <c r="Y53" s="16"/>
      <c r="Z53" s="16"/>
    </row>
    <row r="54" spans="2:26" hidden="1" x14ac:dyDescent="0.3">
      <c r="B54" s="60" t="s">
        <v>50</v>
      </c>
      <c r="C54" s="26"/>
      <c r="D54" s="26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42">
        <f t="shared" si="1"/>
        <v>0</v>
      </c>
      <c r="R54" s="55"/>
      <c r="S54" s="14"/>
      <c r="T54" s="14"/>
      <c r="U54" s="14"/>
      <c r="V54" s="14"/>
      <c r="W54" s="14"/>
      <c r="X54" s="16"/>
      <c r="Y54" s="16"/>
      <c r="Z54" s="16"/>
    </row>
    <row r="55" spans="2:26" hidden="1" x14ac:dyDescent="0.3">
      <c r="B55" s="60" t="s">
        <v>51</v>
      </c>
      <c r="C55" s="26"/>
      <c r="D55" s="26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42">
        <f t="shared" si="1"/>
        <v>0</v>
      </c>
      <c r="R55" s="55"/>
      <c r="S55" s="14"/>
      <c r="T55" s="14"/>
      <c r="U55" s="14"/>
      <c r="V55" s="14"/>
      <c r="W55" s="14"/>
      <c r="X55" s="16"/>
      <c r="Y55" s="16"/>
      <c r="Z55" s="16"/>
    </row>
    <row r="56" spans="2:26" hidden="1" x14ac:dyDescent="0.3">
      <c r="B56" s="60" t="s">
        <v>52</v>
      </c>
      <c r="C56" s="26"/>
      <c r="D56" s="26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42">
        <f t="shared" si="1"/>
        <v>0</v>
      </c>
      <c r="R56" s="55"/>
      <c r="S56" s="14"/>
      <c r="T56" s="14"/>
      <c r="U56" s="14"/>
      <c r="V56" s="14"/>
      <c r="W56" s="14"/>
      <c r="X56" s="16"/>
      <c r="Y56" s="16"/>
      <c r="Z56" s="16"/>
    </row>
    <row r="57" spans="2:26" hidden="1" x14ac:dyDescent="0.3">
      <c r="B57" s="60" t="s">
        <v>53</v>
      </c>
      <c r="C57" s="26"/>
      <c r="D57" s="26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42">
        <f t="shared" si="1"/>
        <v>0</v>
      </c>
      <c r="R57" s="55"/>
      <c r="S57" s="14"/>
      <c r="T57" s="14"/>
      <c r="U57" s="14"/>
      <c r="V57" s="14"/>
      <c r="W57" s="14"/>
      <c r="X57" s="16"/>
      <c r="Y57" s="16"/>
      <c r="Z57" s="16"/>
    </row>
    <row r="58" spans="2:26" x14ac:dyDescent="0.3">
      <c r="B58" s="59" t="s">
        <v>28</v>
      </c>
      <c r="C58" s="41">
        <f>+C59+C60+C61+C62+C63+C64+C65+C66+C67</f>
        <v>10642556</v>
      </c>
      <c r="D58" s="41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1"/>
      <c r="Q58" s="42">
        <f t="shared" si="1"/>
        <v>10642556</v>
      </c>
      <c r="R58" s="55"/>
      <c r="S58" s="16"/>
      <c r="T58" s="16"/>
      <c r="U58" s="16"/>
      <c r="V58" s="16"/>
      <c r="W58" s="16"/>
      <c r="X58" s="16"/>
      <c r="Y58" s="16"/>
      <c r="Z58" s="16"/>
    </row>
    <row r="59" spans="2:26" x14ac:dyDescent="0.3">
      <c r="B59" s="60" t="s">
        <v>29</v>
      </c>
      <c r="C59" s="37">
        <v>10142556</v>
      </c>
      <c r="D59" s="3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42">
        <f t="shared" si="1"/>
        <v>10142556</v>
      </c>
      <c r="R59" s="55"/>
      <c r="S59" s="16"/>
      <c r="T59" s="16"/>
      <c r="U59" s="14"/>
      <c r="V59" s="16"/>
      <c r="W59" s="16"/>
      <c r="X59" s="16"/>
      <c r="Y59" s="16"/>
      <c r="Z59" s="16"/>
    </row>
    <row r="60" spans="2:26" x14ac:dyDescent="0.3">
      <c r="B60" s="60" t="s">
        <v>30</v>
      </c>
      <c r="C60" s="37"/>
      <c r="D60" s="3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42">
        <f t="shared" si="1"/>
        <v>0</v>
      </c>
      <c r="R60" s="55"/>
      <c r="S60" s="16"/>
      <c r="T60" s="16"/>
      <c r="U60" s="16"/>
      <c r="V60" s="14"/>
      <c r="W60" s="16"/>
      <c r="X60" s="16"/>
      <c r="Y60" s="16"/>
      <c r="Z60" s="16"/>
    </row>
    <row r="61" spans="2:26" x14ac:dyDescent="0.3">
      <c r="B61" s="60" t="s">
        <v>31</v>
      </c>
      <c r="C61" s="26"/>
      <c r="D61" s="26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42">
        <f t="shared" si="1"/>
        <v>0</v>
      </c>
      <c r="R61" s="55"/>
      <c r="S61" s="16"/>
      <c r="T61" s="16"/>
      <c r="U61" s="16"/>
      <c r="V61" s="16"/>
      <c r="W61" s="16"/>
      <c r="X61" s="16"/>
      <c r="Y61" s="16"/>
      <c r="Z61" s="16"/>
    </row>
    <row r="62" spans="2:26" x14ac:dyDescent="0.3">
      <c r="B62" s="60" t="s">
        <v>32</v>
      </c>
      <c r="C62" s="26">
        <v>0</v>
      </c>
      <c r="D62" s="26">
        <v>0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42">
        <f t="shared" si="1"/>
        <v>0</v>
      </c>
      <c r="R62" s="55"/>
      <c r="S62" s="16"/>
      <c r="T62" s="16"/>
      <c r="U62" s="16"/>
      <c r="V62" s="16"/>
      <c r="W62" s="16"/>
      <c r="X62" s="16"/>
      <c r="Y62" s="16"/>
      <c r="Z62" s="16"/>
    </row>
    <row r="63" spans="2:26" x14ac:dyDescent="0.3">
      <c r="B63" s="60" t="s">
        <v>33</v>
      </c>
      <c r="C63" s="26">
        <v>500000</v>
      </c>
      <c r="D63" s="26">
        <v>0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42">
        <f t="shared" si="1"/>
        <v>500000</v>
      </c>
      <c r="R63" s="55"/>
      <c r="S63" s="16"/>
      <c r="T63" s="16"/>
      <c r="U63" s="16"/>
      <c r="V63" s="16"/>
      <c r="W63" s="16"/>
      <c r="X63" s="16"/>
      <c r="Y63" s="16"/>
      <c r="Z63" s="16"/>
    </row>
    <row r="64" spans="2:26" x14ac:dyDescent="0.3">
      <c r="B64" s="60" t="s">
        <v>54</v>
      </c>
      <c r="C64" s="26"/>
      <c r="D64" s="26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42">
        <f t="shared" si="1"/>
        <v>0</v>
      </c>
      <c r="R64" s="55"/>
      <c r="S64" s="16"/>
      <c r="T64" s="16"/>
      <c r="U64" s="16"/>
      <c r="V64" s="16"/>
      <c r="W64" s="16"/>
      <c r="X64" s="16"/>
      <c r="Y64" s="16"/>
      <c r="Z64" s="16"/>
    </row>
    <row r="65" spans="2:26" x14ac:dyDescent="0.3">
      <c r="B65" s="60" t="s">
        <v>55</v>
      </c>
      <c r="C65" s="26"/>
      <c r="D65" s="26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42">
        <f t="shared" si="1"/>
        <v>0</v>
      </c>
      <c r="R65" s="55"/>
      <c r="S65" s="16"/>
      <c r="T65" s="16"/>
      <c r="U65" s="16"/>
      <c r="V65" s="16"/>
      <c r="W65" s="16"/>
      <c r="X65" s="16"/>
      <c r="Y65" s="16"/>
      <c r="Z65" s="16"/>
    </row>
    <row r="66" spans="2:26" x14ac:dyDescent="0.3">
      <c r="B66" s="60" t="s">
        <v>34</v>
      </c>
      <c r="C66" s="26">
        <v>0</v>
      </c>
      <c r="D66" s="26">
        <v>0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42">
        <f t="shared" si="1"/>
        <v>0</v>
      </c>
      <c r="R66" s="55"/>
      <c r="S66" s="16"/>
      <c r="T66" s="16"/>
      <c r="U66" s="16"/>
      <c r="V66" s="16"/>
      <c r="W66" s="16"/>
      <c r="X66" s="16"/>
      <c r="Y66" s="16"/>
      <c r="Z66" s="16"/>
    </row>
    <row r="67" spans="2:26" x14ac:dyDescent="0.3">
      <c r="B67" s="60" t="s">
        <v>56</v>
      </c>
      <c r="C67" s="26"/>
      <c r="D67" s="26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42">
        <f t="shared" si="1"/>
        <v>0</v>
      </c>
      <c r="R67" s="55"/>
      <c r="S67" s="16"/>
      <c r="T67" s="16"/>
      <c r="U67" s="16"/>
      <c r="V67" s="16"/>
      <c r="W67" s="16"/>
      <c r="X67" s="16"/>
      <c r="Y67" s="16"/>
      <c r="Z67" s="16"/>
    </row>
    <row r="68" spans="2:26" x14ac:dyDescent="0.3">
      <c r="B68" s="59" t="s">
        <v>57</v>
      </c>
      <c r="C68" s="41">
        <f>+C69+C70</f>
        <v>1242516560</v>
      </c>
      <c r="D68" s="41">
        <f>+D69+D70</f>
        <v>0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2">
        <f t="shared" si="1"/>
        <v>1242516560</v>
      </c>
      <c r="R68" s="55"/>
      <c r="S68" s="16"/>
      <c r="T68" s="16"/>
      <c r="U68" s="16"/>
      <c r="V68" s="16"/>
      <c r="W68" s="16"/>
      <c r="X68" s="16"/>
      <c r="Y68" s="16"/>
      <c r="Z68" s="16"/>
    </row>
    <row r="69" spans="2:26" x14ac:dyDescent="0.3">
      <c r="B69" s="60" t="s">
        <v>58</v>
      </c>
      <c r="C69" s="26">
        <v>0</v>
      </c>
      <c r="D69" s="26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42">
        <f t="shared" si="1"/>
        <v>0</v>
      </c>
      <c r="R69" s="55"/>
      <c r="S69" s="16"/>
      <c r="T69" s="16"/>
      <c r="U69" s="16"/>
      <c r="V69" s="16"/>
      <c r="W69" s="16"/>
      <c r="X69" s="16"/>
      <c r="Y69" s="16"/>
      <c r="Z69" s="16"/>
    </row>
    <row r="70" spans="2:26" ht="39.6" x14ac:dyDescent="0.3">
      <c r="B70" s="60" t="s">
        <v>59</v>
      </c>
      <c r="C70" s="26">
        <f>542516560+700000000</f>
        <v>1242516560</v>
      </c>
      <c r="D70" s="23"/>
      <c r="E70" s="8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42">
        <f t="shared" si="1"/>
        <v>1242516560</v>
      </c>
      <c r="R70" s="55"/>
      <c r="S70" s="16"/>
      <c r="T70" s="15"/>
      <c r="U70" s="15"/>
      <c r="V70" s="15"/>
      <c r="W70" s="15"/>
      <c r="X70" s="15"/>
      <c r="Y70" s="16"/>
      <c r="Z70" s="16"/>
    </row>
    <row r="71" spans="2:26" hidden="1" x14ac:dyDescent="0.3">
      <c r="B71" s="60" t="s">
        <v>60</v>
      </c>
      <c r="C71" s="26"/>
      <c r="D71" s="26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42">
        <f t="shared" si="1"/>
        <v>0</v>
      </c>
      <c r="R71" s="55"/>
      <c r="S71" s="16"/>
      <c r="T71" s="14"/>
      <c r="U71" s="14"/>
      <c r="V71" s="14"/>
      <c r="W71" s="14"/>
      <c r="X71" s="14"/>
      <c r="Y71" s="20"/>
      <c r="Z71" s="16"/>
    </row>
    <row r="72" spans="2:26" ht="28.8" hidden="1" x14ac:dyDescent="0.3">
      <c r="B72" s="60" t="s">
        <v>61</v>
      </c>
      <c r="C72" s="26"/>
      <c r="D72" s="26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42">
        <f t="shared" si="1"/>
        <v>0</v>
      </c>
      <c r="R72" s="55"/>
      <c r="S72" s="16"/>
      <c r="T72" s="18"/>
      <c r="U72" s="18"/>
      <c r="V72" s="18"/>
      <c r="W72" s="18"/>
      <c r="X72" s="14"/>
      <c r="Y72" s="16"/>
      <c r="Z72" s="16"/>
    </row>
    <row r="73" spans="2:26" x14ac:dyDescent="0.3">
      <c r="B73" s="59" t="s">
        <v>62</v>
      </c>
      <c r="C73" s="43"/>
      <c r="D73" s="43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2">
        <f t="shared" si="1"/>
        <v>0</v>
      </c>
      <c r="R73" s="55"/>
      <c r="S73" s="16"/>
      <c r="T73" s="16"/>
      <c r="U73" s="16"/>
      <c r="V73" s="16"/>
      <c r="W73" s="16"/>
      <c r="X73" s="16"/>
      <c r="Y73" s="16"/>
      <c r="Z73" s="16"/>
    </row>
    <row r="74" spans="2:26" hidden="1" x14ac:dyDescent="0.3">
      <c r="B74" s="60" t="s">
        <v>63</v>
      </c>
      <c r="C74" s="26"/>
      <c r="D74" s="26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42">
        <f t="shared" si="1"/>
        <v>0</v>
      </c>
      <c r="R74" s="55"/>
      <c r="S74" s="16"/>
      <c r="T74" s="16"/>
      <c r="U74" s="16"/>
      <c r="V74" s="16"/>
      <c r="W74" s="16"/>
      <c r="X74" s="16"/>
      <c r="Y74" s="16"/>
      <c r="Z74" s="16"/>
    </row>
    <row r="75" spans="2:26" hidden="1" x14ac:dyDescent="0.3">
      <c r="B75" s="60" t="s">
        <v>64</v>
      </c>
      <c r="C75" s="26"/>
      <c r="D75" s="26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42">
        <f t="shared" si="1"/>
        <v>0</v>
      </c>
      <c r="R75" s="55"/>
      <c r="S75" s="16"/>
      <c r="T75" s="16"/>
      <c r="U75" s="16"/>
      <c r="V75" s="16"/>
      <c r="W75" s="16"/>
      <c r="X75" s="16"/>
      <c r="Y75" s="16"/>
      <c r="Z75" s="16"/>
    </row>
    <row r="76" spans="2:26" x14ac:dyDescent="0.3">
      <c r="B76" s="59" t="s">
        <v>65</v>
      </c>
      <c r="C76" s="43"/>
      <c r="D76" s="43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2">
        <f t="shared" si="1"/>
        <v>0</v>
      </c>
      <c r="R76" s="55"/>
      <c r="S76" s="16"/>
      <c r="T76" s="16"/>
      <c r="U76" s="16"/>
      <c r="V76" s="16"/>
      <c r="W76" s="16"/>
      <c r="X76" s="16"/>
      <c r="Y76" s="16"/>
      <c r="Z76" s="16"/>
    </row>
    <row r="77" spans="2:26" hidden="1" x14ac:dyDescent="0.3">
      <c r="B77" s="60" t="s">
        <v>66</v>
      </c>
      <c r="C77" s="26"/>
      <c r="D77" s="26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42">
        <f t="shared" si="1"/>
        <v>0</v>
      </c>
      <c r="R77" s="55"/>
      <c r="S77" s="16"/>
      <c r="T77" s="16"/>
      <c r="U77" s="16"/>
      <c r="V77" s="16"/>
      <c r="W77" s="16"/>
      <c r="X77" s="16"/>
      <c r="Y77" s="16"/>
      <c r="Z77" s="16"/>
    </row>
    <row r="78" spans="2:26" hidden="1" x14ac:dyDescent="0.3">
      <c r="B78" s="60" t="s">
        <v>67</v>
      </c>
      <c r="C78" s="26"/>
      <c r="D78" s="26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42">
        <f t="shared" si="1"/>
        <v>0</v>
      </c>
      <c r="R78" s="55"/>
      <c r="S78" s="16"/>
      <c r="T78" s="16"/>
      <c r="U78" s="16"/>
      <c r="V78" s="16"/>
      <c r="W78" s="16"/>
      <c r="X78" s="16"/>
      <c r="Y78" s="16"/>
      <c r="Z78" s="16"/>
    </row>
    <row r="79" spans="2:26" hidden="1" x14ac:dyDescent="0.3">
      <c r="B79" s="60" t="s">
        <v>68</v>
      </c>
      <c r="C79" s="26"/>
      <c r="D79" s="26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42">
        <f t="shared" si="1"/>
        <v>0</v>
      </c>
      <c r="R79" s="55"/>
      <c r="S79" s="16"/>
      <c r="T79" s="16"/>
      <c r="U79" s="16"/>
      <c r="V79" s="16"/>
      <c r="W79" s="16"/>
      <c r="X79" s="16"/>
      <c r="Y79" s="16"/>
      <c r="Z79" s="16"/>
    </row>
    <row r="80" spans="2:26" x14ac:dyDescent="0.3">
      <c r="B80" s="61" t="s">
        <v>35</v>
      </c>
      <c r="C80" s="41"/>
      <c r="D80" s="41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42">
        <f t="shared" si="1"/>
        <v>0</v>
      </c>
      <c r="R80" s="62"/>
      <c r="S80" s="22"/>
      <c r="T80" s="16"/>
      <c r="U80" s="22"/>
      <c r="V80" s="16"/>
      <c r="W80" s="22"/>
      <c r="X80" s="16"/>
      <c r="Y80" s="16"/>
      <c r="Z80" s="16"/>
    </row>
    <row r="81" spans="2:26" x14ac:dyDescent="0.3">
      <c r="B81" s="59" t="s">
        <v>69</v>
      </c>
      <c r="C81" s="49"/>
      <c r="D81" s="49"/>
      <c r="E81" s="45"/>
      <c r="F81" s="45"/>
      <c r="G81" s="45"/>
      <c r="H81" s="45"/>
      <c r="I81" s="45"/>
      <c r="J81" s="45"/>
      <c r="K81" s="50"/>
      <c r="L81" s="50"/>
      <c r="M81" s="50"/>
      <c r="N81" s="50"/>
      <c r="O81" s="50"/>
      <c r="P81" s="50"/>
      <c r="Q81" s="42">
        <f t="shared" ref="Q81:Q92" si="6">SUM(C81:P81)</f>
        <v>0</v>
      </c>
      <c r="R81" s="55"/>
      <c r="S81" s="16"/>
      <c r="T81" s="16"/>
      <c r="U81" s="16"/>
      <c r="V81" s="22"/>
      <c r="W81" s="16"/>
      <c r="X81" s="16"/>
      <c r="Y81" s="16"/>
      <c r="Z81" s="16"/>
    </row>
    <row r="82" spans="2:26" x14ac:dyDescent="0.3">
      <c r="B82" s="59" t="s">
        <v>70</v>
      </c>
      <c r="C82" s="43"/>
      <c r="D82" s="43"/>
      <c r="E82" s="44"/>
      <c r="F82" s="44"/>
      <c r="G82" s="44"/>
      <c r="H82" s="45"/>
      <c r="I82" s="45"/>
      <c r="J82" s="45"/>
      <c r="K82" s="45"/>
      <c r="L82" s="45"/>
      <c r="M82" s="45"/>
      <c r="N82" s="45"/>
      <c r="O82" s="45"/>
      <c r="P82" s="45"/>
      <c r="Q82" s="42">
        <f t="shared" si="6"/>
        <v>0</v>
      </c>
      <c r="R82" s="55"/>
      <c r="S82" s="16"/>
      <c r="T82" s="16"/>
      <c r="U82" s="16"/>
      <c r="V82" s="16"/>
      <c r="W82" s="16"/>
      <c r="X82" s="16"/>
      <c r="Y82" s="16"/>
      <c r="Z82" s="16"/>
    </row>
    <row r="83" spans="2:26" hidden="1" x14ac:dyDescent="0.3">
      <c r="B83" s="60" t="s">
        <v>71</v>
      </c>
      <c r="C83" s="26">
        <v>0</v>
      </c>
      <c r="D83" s="26">
        <v>0</v>
      </c>
      <c r="E83" s="39"/>
      <c r="F83" s="39"/>
      <c r="G83" s="39"/>
      <c r="H83" s="29"/>
      <c r="I83" s="29"/>
      <c r="J83" s="29"/>
      <c r="K83" s="29"/>
      <c r="L83" s="29"/>
      <c r="M83" s="29"/>
      <c r="N83" s="29"/>
      <c r="O83" s="29"/>
      <c r="P83" s="29"/>
      <c r="Q83" s="42">
        <f t="shared" si="6"/>
        <v>0</v>
      </c>
      <c r="R83" s="55"/>
    </row>
    <row r="84" spans="2:26" hidden="1" x14ac:dyDescent="0.3">
      <c r="B84" s="60" t="s">
        <v>72</v>
      </c>
      <c r="C84" s="26">
        <v>0</v>
      </c>
      <c r="D84" s="26">
        <v>0</v>
      </c>
      <c r="E84" s="39"/>
      <c r="F84" s="39"/>
      <c r="G84" s="39"/>
      <c r="H84" s="29"/>
      <c r="I84" s="29"/>
      <c r="J84" s="29"/>
      <c r="K84" s="29"/>
      <c r="L84" s="29"/>
      <c r="M84" s="29"/>
      <c r="N84" s="29"/>
      <c r="O84" s="29"/>
      <c r="P84" s="29"/>
      <c r="Q84" s="42">
        <f t="shared" si="6"/>
        <v>0</v>
      </c>
      <c r="R84" s="55"/>
    </row>
    <row r="85" spans="2:26" x14ac:dyDescent="0.3">
      <c r="B85" s="59" t="s">
        <v>73</v>
      </c>
      <c r="C85" s="43"/>
      <c r="D85" s="43"/>
      <c r="E85" s="44"/>
      <c r="F85" s="44"/>
      <c r="G85" s="44"/>
      <c r="H85" s="45"/>
      <c r="I85" s="45"/>
      <c r="J85" s="45"/>
      <c r="K85" s="45"/>
      <c r="L85" s="45"/>
      <c r="M85" s="45"/>
      <c r="N85" s="45"/>
      <c r="O85" s="45"/>
      <c r="P85" s="45"/>
      <c r="Q85" s="42">
        <f t="shared" si="6"/>
        <v>0</v>
      </c>
      <c r="R85" s="55"/>
    </row>
    <row r="86" spans="2:26" hidden="1" x14ac:dyDescent="0.3">
      <c r="B86" s="60" t="s">
        <v>74</v>
      </c>
      <c r="C86" s="26">
        <v>0</v>
      </c>
      <c r="D86" s="26">
        <v>0</v>
      </c>
      <c r="E86" s="39"/>
      <c r="F86" s="39"/>
      <c r="G86" s="39"/>
      <c r="H86" s="29"/>
      <c r="I86" s="29"/>
      <c r="J86" s="29"/>
      <c r="K86" s="29"/>
      <c r="L86" s="29"/>
      <c r="M86" s="29"/>
      <c r="N86" s="29"/>
      <c r="O86" s="29"/>
      <c r="P86" s="29"/>
      <c r="Q86" s="42">
        <f t="shared" si="6"/>
        <v>0</v>
      </c>
      <c r="R86" s="55"/>
    </row>
    <row r="87" spans="2:26" hidden="1" x14ac:dyDescent="0.3">
      <c r="B87" s="60" t="s">
        <v>75</v>
      </c>
      <c r="C87" s="26">
        <v>0</v>
      </c>
      <c r="D87" s="26">
        <v>0</v>
      </c>
      <c r="E87" s="39"/>
      <c r="F87" s="39"/>
      <c r="G87" s="39"/>
      <c r="H87" s="29"/>
      <c r="I87" s="29"/>
      <c r="J87" s="29"/>
      <c r="K87" s="29"/>
      <c r="L87" s="29"/>
      <c r="M87" s="29"/>
      <c r="N87" s="29"/>
      <c r="O87" s="29"/>
      <c r="P87" s="29"/>
      <c r="Q87" s="42">
        <f t="shared" si="6"/>
        <v>0</v>
      </c>
      <c r="R87" s="55"/>
    </row>
    <row r="88" spans="2:26" x14ac:dyDescent="0.3">
      <c r="B88" s="59" t="s">
        <v>76</v>
      </c>
      <c r="C88" s="43"/>
      <c r="D88" s="43"/>
      <c r="E88" s="44"/>
      <c r="F88" s="44"/>
      <c r="G88" s="44"/>
      <c r="H88" s="45"/>
      <c r="I88" s="45"/>
      <c r="J88" s="45"/>
      <c r="K88" s="45"/>
      <c r="L88" s="45"/>
      <c r="M88" s="45"/>
      <c r="N88" s="45"/>
      <c r="O88" s="45"/>
      <c r="P88" s="45"/>
      <c r="Q88" s="42">
        <f t="shared" si="6"/>
        <v>0</v>
      </c>
      <c r="R88" s="55"/>
    </row>
    <row r="89" spans="2:26" hidden="1" x14ac:dyDescent="0.3">
      <c r="B89" s="60" t="s">
        <v>77</v>
      </c>
      <c r="C89" s="26">
        <v>0</v>
      </c>
      <c r="D89" s="26">
        <v>0</v>
      </c>
      <c r="E89" s="39"/>
      <c r="F89" s="39"/>
      <c r="G89" s="39"/>
      <c r="H89" s="29"/>
      <c r="I89" s="29"/>
      <c r="J89" s="29"/>
      <c r="K89" s="29"/>
      <c r="L89" s="29"/>
      <c r="M89" s="29"/>
      <c r="N89" s="29"/>
      <c r="O89" s="29"/>
      <c r="P89" s="29"/>
      <c r="Q89" s="42">
        <f t="shared" si="6"/>
        <v>0</v>
      </c>
      <c r="R89" s="55"/>
    </row>
    <row r="90" spans="2:26" x14ac:dyDescent="0.3">
      <c r="B90" s="61" t="s">
        <v>78</v>
      </c>
      <c r="C90" s="43"/>
      <c r="D90" s="43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2">
        <f t="shared" si="6"/>
        <v>0</v>
      </c>
      <c r="R90" s="55"/>
    </row>
    <row r="91" spans="2:26" hidden="1" x14ac:dyDescent="0.3">
      <c r="B91" s="63"/>
      <c r="C91" s="32"/>
      <c r="D91" s="32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42">
        <f t="shared" si="6"/>
        <v>0</v>
      </c>
      <c r="R91" s="55"/>
      <c r="S91" s="12"/>
    </row>
    <row r="92" spans="2:26" ht="15.6" x14ac:dyDescent="0.3">
      <c r="B92" s="64" t="s">
        <v>79</v>
      </c>
      <c r="C92" s="41">
        <f>+C16+C22+C32+C42+C50+C58+C68</f>
        <v>1524269892</v>
      </c>
      <c r="D92" s="41">
        <f>+D16+D22+D32+D42+D50+D58+D68</f>
        <v>0</v>
      </c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42">
        <f t="shared" si="6"/>
        <v>1524269892</v>
      </c>
      <c r="R92" s="55"/>
      <c r="U92" s="1"/>
    </row>
    <row r="93" spans="2:26" x14ac:dyDescent="0.3">
      <c r="B93" s="54" t="s">
        <v>82</v>
      </c>
      <c r="R93" s="55"/>
      <c r="V93" s="1"/>
    </row>
    <row r="94" spans="2:26" x14ac:dyDescent="0.3">
      <c r="B94" s="54" t="s">
        <v>88</v>
      </c>
      <c r="E94" s="90"/>
      <c r="F94" s="90"/>
      <c r="R94" s="55"/>
    </row>
    <row r="95" spans="2:26" x14ac:dyDescent="0.3">
      <c r="B95" s="54" t="s">
        <v>84</v>
      </c>
      <c r="R95" s="55"/>
    </row>
    <row r="96" spans="2:26" x14ac:dyDescent="0.3">
      <c r="B96" s="54" t="s">
        <v>83</v>
      </c>
      <c r="R96" s="55"/>
    </row>
    <row r="97" spans="2:18" x14ac:dyDescent="0.3">
      <c r="B97" s="65" t="s">
        <v>86</v>
      </c>
      <c r="R97" s="55"/>
    </row>
    <row r="98" spans="2:18" x14ac:dyDescent="0.3">
      <c r="B98" s="54" t="s">
        <v>87</v>
      </c>
      <c r="R98" s="55"/>
    </row>
    <row r="99" spans="2:18" x14ac:dyDescent="0.3">
      <c r="B99" s="54" t="s">
        <v>85</v>
      </c>
      <c r="R99" s="55"/>
    </row>
    <row r="100" spans="2:18" x14ac:dyDescent="0.3">
      <c r="B100" s="54"/>
      <c r="R100" s="55"/>
    </row>
    <row r="101" spans="2:18" x14ac:dyDescent="0.3">
      <c r="B101" s="54"/>
      <c r="R101" s="55"/>
    </row>
    <row r="102" spans="2:18" x14ac:dyDescent="0.3">
      <c r="B102" s="54"/>
      <c r="R102" s="55"/>
    </row>
    <row r="103" spans="2:18" x14ac:dyDescent="0.3">
      <c r="B103" s="54"/>
      <c r="R103" s="55"/>
    </row>
    <row r="104" spans="2:18" x14ac:dyDescent="0.3">
      <c r="B104" s="66" t="s">
        <v>127</v>
      </c>
      <c r="R104" s="55"/>
    </row>
    <row r="105" spans="2:18" x14ac:dyDescent="0.3">
      <c r="B105" s="66" t="s">
        <v>126</v>
      </c>
      <c r="R105" s="55"/>
    </row>
    <row r="106" spans="2:18" x14ac:dyDescent="0.3">
      <c r="B106" s="54" t="s">
        <v>128</v>
      </c>
      <c r="R106" s="55"/>
    </row>
    <row r="107" spans="2:18" ht="15" thickBot="1" x14ac:dyDescent="0.35"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9"/>
    </row>
  </sheetData>
  <mergeCells count="6">
    <mergeCell ref="E13:I13"/>
    <mergeCell ref="B9:C9"/>
    <mergeCell ref="B10:C10"/>
    <mergeCell ref="B11:C11"/>
    <mergeCell ref="B13:C13"/>
    <mergeCell ref="B12:C12"/>
  </mergeCells>
  <phoneticPr fontId="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2E62-CD01-45CF-B5E2-FDF77C5F2DEE}">
  <sheetPr>
    <pageSetUpPr fitToPage="1"/>
  </sheetPr>
  <dimension ref="B1:G28"/>
  <sheetViews>
    <sheetView topLeftCell="A20" workbookViewId="0">
      <selection activeCell="B6" sqref="B6:E27"/>
    </sheetView>
  </sheetViews>
  <sheetFormatPr baseColWidth="10" defaultRowHeight="14.4" x14ac:dyDescent="0.3"/>
  <cols>
    <col min="1" max="1" width="11.5546875" style="11"/>
    <col min="2" max="2" width="42.44140625" style="11" customWidth="1"/>
    <col min="3" max="3" width="22.88671875" style="11" customWidth="1"/>
    <col min="4" max="4" width="11.5546875" style="11"/>
    <col min="5" max="5" width="13" style="11" bestFit="1" customWidth="1"/>
    <col min="6" max="6" width="11.5546875" style="11"/>
    <col min="7" max="7" width="12.5546875" style="11" bestFit="1" customWidth="1"/>
    <col min="8" max="16384" width="11.5546875" style="11"/>
  </cols>
  <sheetData>
    <row r="1" spans="2:5" x14ac:dyDescent="0.3">
      <c r="B1" s="71"/>
      <c r="C1" s="72"/>
      <c r="D1" s="72"/>
      <c r="E1" s="73"/>
    </row>
    <row r="2" spans="2:5" x14ac:dyDescent="0.3">
      <c r="B2" s="74"/>
      <c r="C2" s="75"/>
      <c r="D2" s="75"/>
      <c r="E2" s="76"/>
    </row>
    <row r="3" spans="2:5" x14ac:dyDescent="0.3">
      <c r="B3" s="74"/>
      <c r="C3" s="75"/>
      <c r="D3" s="75"/>
      <c r="E3" s="76"/>
    </row>
    <row r="4" spans="2:5" x14ac:dyDescent="0.3">
      <c r="B4" s="74"/>
      <c r="C4" s="75"/>
      <c r="D4" s="75"/>
      <c r="E4" s="76"/>
    </row>
    <row r="5" spans="2:5" ht="15" thickBot="1" x14ac:dyDescent="0.35">
      <c r="B5" s="74"/>
      <c r="C5" s="75"/>
      <c r="D5" s="75"/>
      <c r="E5" s="76"/>
    </row>
    <row r="6" spans="2:5" x14ac:dyDescent="0.3">
      <c r="B6" s="71"/>
      <c r="C6" s="72"/>
      <c r="D6" s="83" t="s">
        <v>125</v>
      </c>
      <c r="E6" s="73" t="s">
        <v>124</v>
      </c>
    </row>
    <row r="7" spans="2:5" x14ac:dyDescent="0.3">
      <c r="B7" s="59" t="s">
        <v>7</v>
      </c>
      <c r="C7" s="41">
        <f>+C8+C9+C10+C11+C12+C13+C14+C15+C16</f>
        <v>71707080</v>
      </c>
      <c r="D7" s="70">
        <v>0.02</v>
      </c>
      <c r="E7" s="77">
        <f>+C7*D7</f>
        <v>1434141.6</v>
      </c>
    </row>
    <row r="8" spans="2:5" x14ac:dyDescent="0.3">
      <c r="B8" s="60" t="s">
        <v>8</v>
      </c>
      <c r="C8" s="26">
        <v>8710000</v>
      </c>
      <c r="D8" s="4"/>
      <c r="E8" s="78"/>
    </row>
    <row r="9" spans="2:5" ht="28.8" x14ac:dyDescent="0.3">
      <c r="B9" s="60" t="s">
        <v>9</v>
      </c>
      <c r="C9" s="26">
        <v>1500000</v>
      </c>
      <c r="D9" s="4"/>
      <c r="E9" s="78"/>
    </row>
    <row r="10" spans="2:5" x14ac:dyDescent="0.3">
      <c r="B10" s="60" t="s">
        <v>10</v>
      </c>
      <c r="C10" s="26">
        <v>2500000</v>
      </c>
      <c r="D10" s="4"/>
      <c r="E10" s="78"/>
    </row>
    <row r="11" spans="2:5" x14ac:dyDescent="0.3">
      <c r="B11" s="60" t="s">
        <v>11</v>
      </c>
      <c r="C11" s="26">
        <v>0</v>
      </c>
      <c r="D11" s="4"/>
      <c r="E11" s="78"/>
    </row>
    <row r="12" spans="2:5" x14ac:dyDescent="0.3">
      <c r="B12" s="60" t="s">
        <v>12</v>
      </c>
      <c r="C12" s="26">
        <v>18000000</v>
      </c>
      <c r="D12" s="4"/>
      <c r="E12" s="78"/>
    </row>
    <row r="13" spans="2:5" x14ac:dyDescent="0.3">
      <c r="B13" s="60" t="s">
        <v>13</v>
      </c>
      <c r="C13" s="26">
        <v>3300000</v>
      </c>
      <c r="D13" s="4"/>
      <c r="E13" s="78"/>
    </row>
    <row r="14" spans="2:5" ht="43.2" x14ac:dyDescent="0.3">
      <c r="B14" s="60" t="s">
        <v>14</v>
      </c>
      <c r="C14" s="26">
        <v>23233080</v>
      </c>
      <c r="D14" s="4"/>
      <c r="E14" s="78"/>
    </row>
    <row r="15" spans="2:5" ht="28.8" x14ac:dyDescent="0.3">
      <c r="B15" s="60" t="s">
        <v>15</v>
      </c>
      <c r="C15" s="26">
        <v>9514000</v>
      </c>
      <c r="D15" s="4"/>
      <c r="E15" s="78"/>
    </row>
    <row r="16" spans="2:5" ht="28.8" x14ac:dyDescent="0.3">
      <c r="B16" s="60" t="s">
        <v>39</v>
      </c>
      <c r="C16" s="26">
        <v>4950000</v>
      </c>
      <c r="D16" s="4"/>
      <c r="E16" s="78"/>
    </row>
    <row r="17" spans="2:7" x14ac:dyDescent="0.3">
      <c r="B17" s="59" t="s">
        <v>16</v>
      </c>
      <c r="C17" s="41">
        <f>+C18+C19+C20+C21+C22+C23+C24+C25+C26</f>
        <v>21816372</v>
      </c>
      <c r="D17" s="70">
        <v>0.02</v>
      </c>
      <c r="E17" s="77">
        <f>+C17*D17</f>
        <v>436327.44</v>
      </c>
    </row>
    <row r="18" spans="2:7" ht="28.8" x14ac:dyDescent="0.3">
      <c r="B18" s="60" t="s">
        <v>17</v>
      </c>
      <c r="C18" s="26">
        <v>1525398</v>
      </c>
      <c r="D18" s="4"/>
      <c r="E18" s="78"/>
    </row>
    <row r="19" spans="2:7" x14ac:dyDescent="0.3">
      <c r="B19" s="60" t="s">
        <v>18</v>
      </c>
      <c r="C19" s="26">
        <v>1760000</v>
      </c>
      <c r="D19" s="4"/>
      <c r="E19" s="78"/>
    </row>
    <row r="20" spans="2:7" ht="28.8" x14ac:dyDescent="0.3">
      <c r="B20" s="60" t="s">
        <v>19</v>
      </c>
      <c r="C20" s="26">
        <f>500000+2500000</f>
        <v>3000000</v>
      </c>
      <c r="D20" s="4"/>
      <c r="E20" s="78"/>
    </row>
    <row r="21" spans="2:7" x14ac:dyDescent="0.3">
      <c r="B21" s="60" t="s">
        <v>20</v>
      </c>
      <c r="C21" s="26">
        <v>70000</v>
      </c>
      <c r="D21" s="4"/>
      <c r="E21" s="78"/>
    </row>
    <row r="22" spans="2:7" ht="28.8" x14ac:dyDescent="0.3">
      <c r="B22" s="60" t="s">
        <v>21</v>
      </c>
      <c r="C22" s="26">
        <v>1700000</v>
      </c>
      <c r="D22" s="4"/>
      <c r="E22" s="78"/>
    </row>
    <row r="23" spans="2:7" ht="28.8" x14ac:dyDescent="0.3">
      <c r="B23" s="60" t="s">
        <v>22</v>
      </c>
      <c r="C23" s="26">
        <v>225670</v>
      </c>
      <c r="D23" s="4"/>
      <c r="E23" s="78"/>
    </row>
    <row r="24" spans="2:7" ht="28.8" x14ac:dyDescent="0.3">
      <c r="B24" s="60" t="s">
        <v>23</v>
      </c>
      <c r="C24" s="26">
        <v>6654000</v>
      </c>
      <c r="D24" s="4"/>
      <c r="E24" s="78"/>
    </row>
    <row r="25" spans="2:7" ht="28.8" x14ac:dyDescent="0.3">
      <c r="B25" s="60" t="s">
        <v>40</v>
      </c>
      <c r="C25" s="26"/>
      <c r="D25" s="4"/>
      <c r="E25" s="78"/>
    </row>
    <row r="26" spans="2:7" x14ac:dyDescent="0.3">
      <c r="B26" s="60" t="s">
        <v>24</v>
      </c>
      <c r="C26" s="26">
        <v>6881304</v>
      </c>
      <c r="D26" s="4"/>
      <c r="E26" s="78"/>
    </row>
    <row r="27" spans="2:7" ht="15" thickBot="1" x14ac:dyDescent="0.35">
      <c r="B27" s="79"/>
      <c r="C27" s="80"/>
      <c r="D27" s="81" t="s">
        <v>123</v>
      </c>
      <c r="E27" s="82">
        <f>SUM(E7:E26)</f>
        <v>1870469.04</v>
      </c>
      <c r="G27" s="11">
        <f>SUM(G7:G26)</f>
        <v>0</v>
      </c>
    </row>
    <row r="28" spans="2:7" ht="15" thickTop="1" x14ac:dyDescent="0.3"/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DD0-4353-4618-AB33-8CA2C664293F}">
  <dimension ref="B4:L30"/>
  <sheetViews>
    <sheetView topLeftCell="A4" workbookViewId="0">
      <selection activeCell="J15" sqref="J15:J16"/>
    </sheetView>
  </sheetViews>
  <sheetFormatPr baseColWidth="10" defaultRowHeight="14.4" x14ac:dyDescent="0.3"/>
  <cols>
    <col min="2" max="2" width="9.88671875" customWidth="1"/>
    <col min="3" max="3" width="13.44140625" customWidth="1"/>
    <col min="4" max="4" width="12.5546875" bestFit="1" customWidth="1"/>
    <col min="5" max="5" width="14.77734375" customWidth="1"/>
    <col min="8" max="8" width="12.5546875" bestFit="1" customWidth="1"/>
    <col min="9" max="9" width="14.5546875" style="11" bestFit="1" customWidth="1"/>
    <col min="11" max="11" width="13.44140625" bestFit="1" customWidth="1"/>
  </cols>
  <sheetData>
    <row r="4" spans="2:12" x14ac:dyDescent="0.3">
      <c r="C4" s="3">
        <v>2.1</v>
      </c>
      <c r="D4" s="3">
        <v>2.2000000000000002</v>
      </c>
      <c r="E4" s="3">
        <v>2.2999999999999998</v>
      </c>
      <c r="I4"/>
    </row>
    <row r="5" spans="2:12" x14ac:dyDescent="0.3">
      <c r="B5" s="2" t="s">
        <v>97</v>
      </c>
      <c r="C5" s="4">
        <v>3728703</v>
      </c>
      <c r="D5" s="4"/>
      <c r="E5" s="4"/>
      <c r="H5" s="1"/>
      <c r="I5" s="1"/>
      <c r="J5" s="1"/>
      <c r="K5" s="1"/>
      <c r="L5" s="1"/>
    </row>
    <row r="6" spans="2:12" x14ac:dyDescent="0.3">
      <c r="B6" s="2" t="s">
        <v>102</v>
      </c>
      <c r="C6" s="4">
        <v>5011045</v>
      </c>
      <c r="D6" s="4"/>
      <c r="E6" s="4"/>
      <c r="I6"/>
    </row>
    <row r="7" spans="2:12" x14ac:dyDescent="0.3">
      <c r="B7" s="2" t="s">
        <v>98</v>
      </c>
      <c r="C7" s="4">
        <v>58747</v>
      </c>
      <c r="D7" s="4"/>
      <c r="E7" s="4"/>
      <c r="I7"/>
    </row>
    <row r="8" spans="2:12" x14ac:dyDescent="0.3">
      <c r="B8" s="2" t="s">
        <v>103</v>
      </c>
      <c r="C8" s="4">
        <v>260000</v>
      </c>
      <c r="D8" s="4"/>
      <c r="E8" s="4"/>
      <c r="I8"/>
    </row>
    <row r="9" spans="2:12" x14ac:dyDescent="0.3">
      <c r="B9" s="2" t="s">
        <v>100</v>
      </c>
      <c r="C9" s="4">
        <v>620163.72</v>
      </c>
      <c r="D9" s="4"/>
      <c r="E9" s="4"/>
      <c r="L9" s="11"/>
    </row>
    <row r="10" spans="2:12" x14ac:dyDescent="0.3">
      <c r="B10" s="2" t="s">
        <v>99</v>
      </c>
      <c r="C10" s="4">
        <v>624693.16</v>
      </c>
      <c r="D10" s="4"/>
      <c r="E10" s="4"/>
      <c r="L10" s="11"/>
    </row>
    <row r="11" spans="2:12" x14ac:dyDescent="0.3">
      <c r="B11" s="2" t="s">
        <v>101</v>
      </c>
      <c r="C11" s="4">
        <v>76517.440000000002</v>
      </c>
      <c r="D11" s="4"/>
      <c r="E11" s="4"/>
      <c r="L11" s="11"/>
    </row>
    <row r="12" spans="2:12" x14ac:dyDescent="0.3">
      <c r="B12" s="5"/>
      <c r="C12" s="6">
        <f>SUM(C5:C11)</f>
        <v>10379869.32</v>
      </c>
      <c r="D12" s="6"/>
      <c r="E12" s="6"/>
      <c r="L12" s="11"/>
    </row>
    <row r="13" spans="2:12" x14ac:dyDescent="0.3">
      <c r="B13" s="2" t="s">
        <v>104</v>
      </c>
      <c r="C13" s="4"/>
      <c r="D13" s="4">
        <v>448584.96000000002</v>
      </c>
      <c r="E13" s="2"/>
    </row>
    <row r="14" spans="2:12" x14ac:dyDescent="0.3">
      <c r="B14" s="2" t="s">
        <v>105</v>
      </c>
      <c r="C14" s="4"/>
      <c r="D14" s="4">
        <v>41912.11</v>
      </c>
      <c r="E14" s="4"/>
    </row>
    <row r="15" spans="2:12" x14ac:dyDescent="0.3">
      <c r="B15" s="2" t="s">
        <v>106</v>
      </c>
      <c r="C15" s="4"/>
      <c r="D15" s="4">
        <v>51126.36</v>
      </c>
      <c r="E15" s="4"/>
    </row>
    <row r="16" spans="2:12" x14ac:dyDescent="0.3">
      <c r="B16" s="2" t="s">
        <v>107</v>
      </c>
      <c r="C16" s="4"/>
      <c r="D16" s="4">
        <v>1534000</v>
      </c>
      <c r="E16" s="4"/>
    </row>
    <row r="17" spans="2:5" x14ac:dyDescent="0.3">
      <c r="B17" s="2" t="s">
        <v>108</v>
      </c>
      <c r="C17" s="4"/>
      <c r="D17" s="4">
        <v>56500</v>
      </c>
      <c r="E17" s="4"/>
    </row>
    <row r="18" spans="2:5" x14ac:dyDescent="0.3">
      <c r="B18" s="2" t="s">
        <v>109</v>
      </c>
      <c r="C18" s="4"/>
      <c r="D18" s="4">
        <v>342436</v>
      </c>
      <c r="E18" s="4"/>
    </row>
    <row r="19" spans="2:5" x14ac:dyDescent="0.3">
      <c r="B19" s="2" t="s">
        <v>110</v>
      </c>
      <c r="C19" s="4"/>
      <c r="D19" s="4">
        <v>700000</v>
      </c>
      <c r="E19" s="4"/>
    </row>
    <row r="20" spans="2:5" x14ac:dyDescent="0.3">
      <c r="B20" s="2" t="s">
        <v>111</v>
      </c>
      <c r="C20" s="4"/>
      <c r="D20" s="4">
        <v>888840.06</v>
      </c>
      <c r="E20" s="4"/>
    </row>
    <row r="21" spans="2:5" x14ac:dyDescent="0.3">
      <c r="B21" s="3"/>
      <c r="C21" s="7"/>
      <c r="D21" s="7">
        <f>SUM(D13:D20)</f>
        <v>4063399.49</v>
      </c>
      <c r="E21" s="7"/>
    </row>
    <row r="22" spans="2:5" x14ac:dyDescent="0.3">
      <c r="B22" s="8" t="s">
        <v>113</v>
      </c>
      <c r="C22" s="9"/>
      <c r="D22" s="9"/>
      <c r="E22" s="9">
        <v>3630</v>
      </c>
    </row>
    <row r="23" spans="2:5" x14ac:dyDescent="0.3">
      <c r="B23" s="4" t="s">
        <v>112</v>
      </c>
      <c r="C23" s="4"/>
      <c r="D23" s="4"/>
      <c r="E23" s="4">
        <v>517000</v>
      </c>
    </row>
    <row r="24" spans="2:5" x14ac:dyDescent="0.3">
      <c r="B24" s="10"/>
      <c r="C24" s="10"/>
      <c r="D24" s="10"/>
      <c r="E24" s="10">
        <f>SUM(E22:E23)</f>
        <v>520630</v>
      </c>
    </row>
    <row r="25" spans="2:5" x14ac:dyDescent="0.3">
      <c r="B25" s="4"/>
      <c r="C25" s="4"/>
      <c r="D25" s="4"/>
      <c r="E25" s="4"/>
    </row>
    <row r="26" spans="2:5" x14ac:dyDescent="0.3">
      <c r="B26" s="4"/>
      <c r="C26" s="4"/>
      <c r="D26" s="4"/>
      <c r="E26" s="4"/>
    </row>
    <row r="27" spans="2:5" x14ac:dyDescent="0.3">
      <c r="B27" s="4"/>
      <c r="C27" s="4"/>
      <c r="D27" s="4"/>
      <c r="E27" s="4"/>
    </row>
    <row r="28" spans="2:5" x14ac:dyDescent="0.3">
      <c r="B28" s="4"/>
      <c r="C28" s="4"/>
      <c r="D28" s="4"/>
      <c r="E28" s="4"/>
    </row>
    <row r="29" spans="2:5" x14ac:dyDescent="0.3">
      <c r="B29" s="4"/>
      <c r="C29" s="4"/>
      <c r="D29" s="4"/>
      <c r="E29" s="4"/>
    </row>
    <row r="30" spans="2:5" x14ac:dyDescent="0.3">
      <c r="B30" s="4"/>
      <c r="C30" s="4"/>
      <c r="D30" s="4"/>
      <c r="E3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Plantilla Presupuesto</vt:lpstr>
      <vt:lpstr>Hoja2</vt:lpstr>
      <vt:lpstr>Hoja1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Daniel Quiñones</cp:lastModifiedBy>
  <cp:lastPrinted>2025-04-10T14:40:04Z</cp:lastPrinted>
  <dcterms:created xsi:type="dcterms:W3CDTF">2018-04-17T18:57:16Z</dcterms:created>
  <dcterms:modified xsi:type="dcterms:W3CDTF">2025-04-10T14:40:09Z</dcterms:modified>
</cp:coreProperties>
</file>